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MAY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<sst xmlns="http://schemas.openxmlformats.org/spreadsheetml/2006/main" count="154" uniqueCount="86">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</sst>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41440"/>
        <c:axId val="52462720"/>
        <c:axId val="0"/>
      </c:bar3DChart>
      <c:catAx>
        <c:axId val="89341440"/>
        <c:scaling>
          <c:orientation val="minMax"/>
        </c:scaling>
        <c:delete val="0"/>
        <c:axPos val="l"/>
        <c:majorTickMark val="out"/>
        <c:minorTickMark val="none"/>
        <c:tickLblPos val="nextTo"/>
        <c:crossAx val="52462720"/>
        <c:crosses val="autoZero"/>
        <c:auto val="1"/>
        <c:lblAlgn val="ctr"/>
        <c:lblOffset val="100"/>
        <c:noMultiLvlLbl val="0"/>
      </c:catAx>
      <c:valAx>
        <c:axId val="52462720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8934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selection activeCell="E28" sqref="E28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x14ac:dyDescent="0.25">
      <c r="A2" s="43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5">
      <c r="A3" s="43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3.5" thickBot="1" x14ac:dyDescent="0.3">
      <c r="A4" s="45" t="s">
        <v>85</v>
      </c>
      <c r="B4" s="46"/>
      <c r="C4" s="46"/>
      <c r="D4" s="46"/>
      <c r="E4" s="4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47" t="s">
        <v>36</v>
      </c>
      <c r="B5" s="49" t="s">
        <v>35</v>
      </c>
      <c r="C5" s="49" t="s">
        <v>34</v>
      </c>
      <c r="D5" s="51" t="s">
        <v>33</v>
      </c>
      <c r="E5" s="49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48"/>
      <c r="B6" s="50"/>
      <c r="C6" s="50"/>
      <c r="D6" s="52"/>
      <c r="E6" s="50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0</v>
      </c>
      <c r="I7" s="4">
        <v>0</v>
      </c>
      <c r="J7" s="11">
        <f t="shared" ref="J7:J22" si="0">+F7+G7-H7-I7</f>
        <v>47231313000</v>
      </c>
      <c r="K7" s="11">
        <f>+J7-L7</f>
        <v>30151512865</v>
      </c>
      <c r="L7" s="11">
        <v>17079800135</v>
      </c>
      <c r="M7" s="11">
        <v>17050178690</v>
      </c>
      <c r="N7" s="11">
        <v>17050178690</v>
      </c>
      <c r="O7" s="11">
        <v>0</v>
      </c>
      <c r="P7" s="11">
        <f>+L7-M7</f>
        <v>29621445</v>
      </c>
      <c r="Q7" s="11">
        <f t="shared" ref="Q7:Q22" si="1">+M7-N7</f>
        <v>0</v>
      </c>
      <c r="R7" s="10">
        <f t="shared" ref="R7:R23" si="2">+L7/J7</f>
        <v>0.36162026948096909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10688125128</v>
      </c>
      <c r="L8" s="11">
        <v>6498457872</v>
      </c>
      <c r="M8" s="11">
        <v>6498457872</v>
      </c>
      <c r="N8" s="11">
        <v>6498457872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0.37811226769160572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3212269153</v>
      </c>
      <c r="L9" s="11">
        <v>1512912847</v>
      </c>
      <c r="M9" s="11">
        <v>1512912847</v>
      </c>
      <c r="N9" s="11">
        <v>1512912847</v>
      </c>
      <c r="O9" s="11">
        <v>0</v>
      </c>
      <c r="P9" s="11">
        <f t="shared" si="4"/>
        <v>0</v>
      </c>
      <c r="Q9" s="11">
        <f t="shared" si="1"/>
        <v>0</v>
      </c>
      <c r="R9" s="10">
        <f t="shared" si="2"/>
        <v>0.32018086223980369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7538678641</v>
      </c>
      <c r="L10" s="11">
        <v>4467786359</v>
      </c>
      <c r="M10" s="11">
        <v>4467786359</v>
      </c>
      <c r="N10" s="11">
        <v>4467786359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0.37211505293189961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3079872275</v>
      </c>
      <c r="L11" s="11">
        <v>1668658725</v>
      </c>
      <c r="M11" s="11">
        <v>1668658725</v>
      </c>
      <c r="N11" s="11">
        <v>1668658725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0.35140525038164433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693337018</v>
      </c>
      <c r="L12" s="11">
        <v>391019982</v>
      </c>
      <c r="M12" s="11">
        <v>391019982</v>
      </c>
      <c r="N12" s="11">
        <v>391019982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0.36060078184583122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16988268898.400002</v>
      </c>
      <c r="L13" s="4">
        <v>63956796395.599998</v>
      </c>
      <c r="M13" s="4">
        <v>25123280818.080002</v>
      </c>
      <c r="N13" s="4">
        <v>25120141079.080002</v>
      </c>
      <c r="O13" s="11">
        <v>0</v>
      </c>
      <c r="P13" s="11">
        <f t="shared" si="4"/>
        <v>38833515577.519997</v>
      </c>
      <c r="Q13" s="11">
        <f t="shared" si="1"/>
        <v>3139739</v>
      </c>
      <c r="R13" s="10">
        <f t="shared" si="2"/>
        <v>0.79012594731133978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0</v>
      </c>
      <c r="H15" s="4">
        <v>0</v>
      </c>
      <c r="I15" s="4">
        <v>0</v>
      </c>
      <c r="J15" s="11">
        <f t="shared" si="0"/>
        <v>400000000</v>
      </c>
      <c r="K15" s="11">
        <f t="shared" si="3"/>
        <v>56032071</v>
      </c>
      <c r="L15" s="4">
        <v>343967929</v>
      </c>
      <c r="M15" s="4">
        <v>319164286</v>
      </c>
      <c r="N15" s="4">
        <v>319164286</v>
      </c>
      <c r="O15" s="11">
        <v>0</v>
      </c>
      <c r="P15" s="11">
        <f t="shared" si="4"/>
        <v>24803643</v>
      </c>
      <c r="Q15" s="11">
        <f t="shared" si="1"/>
        <v>0</v>
      </c>
      <c r="R15" s="10">
        <f t="shared" si="2"/>
        <v>0.85991982249999999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4898733916.8600006</v>
      </c>
      <c r="L16" s="4">
        <v>11104081083.139999</v>
      </c>
      <c r="M16" s="4">
        <v>6951705342.1400003</v>
      </c>
      <c r="N16" s="4">
        <v>6951705342.1400003</v>
      </c>
      <c r="O16" s="11">
        <v>0</v>
      </c>
      <c r="P16" s="11">
        <f t="shared" si="4"/>
        <v>4152375740.999999</v>
      </c>
      <c r="Q16" s="11">
        <f t="shared" si="1"/>
        <v>0</v>
      </c>
      <c r="R16" s="10">
        <f t="shared" si="2"/>
        <v>0.69388298765810885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422077459.89999998</v>
      </c>
      <c r="L17" s="4">
        <v>322356540.10000002</v>
      </c>
      <c r="M17" s="4">
        <v>239337982.12</v>
      </c>
      <c r="N17" s="4">
        <v>239337982.12</v>
      </c>
      <c r="O17" s="11">
        <v>0</v>
      </c>
      <c r="P17" s="11">
        <f t="shared" si="4"/>
        <v>83018557.980000019</v>
      </c>
      <c r="Q17" s="11">
        <f t="shared" si="1"/>
        <v>0</v>
      </c>
      <c r="R17" s="10">
        <f t="shared" si="2"/>
        <v>0.43302232313408578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 t="e">
        <f t="shared" si="2"/>
        <v>#DIV/0!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4980299783</v>
      </c>
      <c r="L22" s="4">
        <v>942555067</v>
      </c>
      <c r="M22" s="4">
        <v>310580000</v>
      </c>
      <c r="N22" s="4">
        <v>310580000</v>
      </c>
      <c r="O22" s="11">
        <v>0</v>
      </c>
      <c r="P22" s="11">
        <f t="shared" si="4"/>
        <v>631975067</v>
      </c>
      <c r="Q22" s="11">
        <f t="shared" si="1"/>
        <v>0</v>
      </c>
      <c r="R22" s="10">
        <f t="shared" si="2"/>
        <v>0.15913864021165403</v>
      </c>
    </row>
    <row r="23" spans="1:18" ht="15" customHeight="1" thickBot="1" x14ac:dyDescent="0.3">
      <c r="A23" s="53" t="s">
        <v>0</v>
      </c>
      <c r="B23" s="54"/>
      <c r="C23" s="54"/>
      <c r="D23" s="54"/>
      <c r="E23" s="55"/>
      <c r="F23" s="3">
        <f t="shared" ref="F23:Q23" si="5">SUM(F7:F22)</f>
        <v>191733273368</v>
      </c>
      <c r="G23" s="3">
        <f t="shared" si="5"/>
        <v>2352484850</v>
      </c>
      <c r="H23" s="3">
        <f t="shared" si="5"/>
        <v>2352484850</v>
      </c>
      <c r="I23" s="3">
        <f t="shared" si="5"/>
        <v>0</v>
      </c>
      <c r="J23" s="3">
        <f t="shared" si="5"/>
        <v>191733273368</v>
      </c>
      <c r="K23" s="3">
        <f t="shared" si="5"/>
        <v>83421039433.159988</v>
      </c>
      <c r="L23" s="3">
        <f t="shared" si="5"/>
        <v>108312233934.84001</v>
      </c>
      <c r="M23" s="3">
        <f>SUM(M7:M22)</f>
        <v>64556923903.340004</v>
      </c>
      <c r="N23" s="3">
        <f t="shared" si="5"/>
        <v>64553784164.340004</v>
      </c>
      <c r="O23" s="3">
        <f t="shared" si="5"/>
        <v>0</v>
      </c>
      <c r="P23" s="3">
        <f t="shared" si="5"/>
        <v>43755310031.5</v>
      </c>
      <c r="Q23" s="3">
        <f t="shared" si="5"/>
        <v>3139739</v>
      </c>
      <c r="R23" s="2">
        <f t="shared" si="2"/>
        <v>0.56491099344532003</v>
      </c>
    </row>
    <row r="24" spans="1:18" x14ac:dyDescent="0.25">
      <c r="L24" s="9"/>
      <c r="N24" s="9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150309.08108313999</v>
      </c>
      <c r="U6" s="38">
        <f>+T6/S6</f>
        <v>0.85544935316250981</v>
      </c>
      <c r="V6" s="29">
        <f>SUM(V7:V10)</f>
        <v>141824.70534213999</v>
      </c>
      <c r="W6" s="35">
        <f>+V6/T6</f>
        <v>0.9435538047344787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+MAYO!L16/1000000</f>
        <v>11104.081083139999</v>
      </c>
      <c r="U8" s="39">
        <f t="shared" si="1"/>
        <v>0.30534267640470975</v>
      </c>
      <c r="V8" s="31">
        <f>+MAYO!M16/1000000</f>
        <v>6951.7053421400005</v>
      </c>
      <c r="W8" s="36">
        <f t="shared" si="2"/>
        <v>0.62604958394037635</v>
      </c>
      <c r="Y8" s="25" t="s">
        <v>5</v>
      </c>
      <c r="Z8" s="31">
        <v>36365.964999999997</v>
      </c>
      <c r="AA8" s="31" t="e">
        <f>+MAYO!#REF!/1000000</f>
        <v>#REF!</v>
      </c>
      <c r="AB8" s="39" t="e">
        <f t="shared" si="3"/>
        <v>#REF!</v>
      </c>
      <c r="AC8" s="31" t="e">
        <f>+MAYO!#REF!/1000000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942.55506700000001</v>
      </c>
      <c r="U11" s="38">
        <f t="shared" si="1"/>
        <v>0.14207856968116203</v>
      </c>
      <c r="V11" s="29">
        <f>+V12</f>
        <v>310.58</v>
      </c>
      <c r="W11" s="35">
        <f t="shared" si="2"/>
        <v>0.32950859941639887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+MAYO!J22/1000000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+MAYO!L22/1000000</f>
        <v>942.55506700000001</v>
      </c>
      <c r="U12" s="39">
        <f t="shared" si="1"/>
        <v>0.14207856968116203</v>
      </c>
      <c r="V12" s="31">
        <f>+MAYO!M22/1000000</f>
        <v>310.58</v>
      </c>
      <c r="W12" s="36">
        <f t="shared" si="2"/>
        <v>0.32950859941639887</v>
      </c>
      <c r="Y12" s="27" t="s">
        <v>49</v>
      </c>
      <c r="Z12" s="31">
        <v>6634.0410739999998</v>
      </c>
      <c r="AA12" s="31" t="e">
        <f>+MAYO!#REF!/1000000</f>
        <v>#REF!</v>
      </c>
      <c r="AB12" s="39" t="e">
        <f t="shared" si="3"/>
        <v>#REF!</v>
      </c>
      <c r="AC12" s="31" t="e">
        <f>+MAYO!#REF!/1000000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151251.63615014</v>
      </c>
      <c r="U13" s="40">
        <f t="shared" si="1"/>
        <v>0.82949517638969195</v>
      </c>
      <c r="V13" s="33">
        <f>+V6+V11</f>
        <v>142135.28534213998</v>
      </c>
      <c r="W13" s="37">
        <f t="shared" si="2"/>
        <v>0.9397272582297842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2019-06-21T13:10:20Z</dcterms:modified>
</cp:coreProperties>
</file>