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19\INFORMES\12. DICIEMBRE\"/>
    </mc:Choice>
  </mc:AlternateContent>
  <xr:revisionPtr revIDLastSave="0" documentId="14_{41ACC2A0-1B56-4B83-96F1-D2A754A476E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ICIEM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<sst xmlns="http://schemas.openxmlformats.org/spreadsheetml/2006/main" count="154" uniqueCount="86">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</sst>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6" fontId="8" fillId="3" borderId="3" xfId="8" applyNumberFormat="1" applyFont="1" applyFill="1" applyBorder="1"/>
    <xf numFmtId="9" fontId="8" fillId="3" borderId="3" xfId="2" applyFont="1" applyFill="1" applyBorder="1"/>
    <xf numFmtId="166" fontId="8" fillId="0" borderId="3" xfId="8" applyNumberFormat="1" applyFont="1" applyBorder="1"/>
    <xf numFmtId="9" fontId="8" fillId="0" borderId="3" xfId="2" applyFont="1" applyBorder="1"/>
    <xf numFmtId="166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298176"/>
        <c:axId val="60063744"/>
        <c:axId val="0"/>
      </c:bar3DChart>
      <c:catAx>
        <c:axId val="10129817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3744"/>
        <c:crosses val="autoZero"/>
        <c:auto val="1"/>
        <c:lblAlgn val="ctr"/>
        <c:lblOffset val="100"/>
        <c:noMultiLvlLbl val="0"/>
      </c:catAx>
      <c:valAx>
        <c:axId val="6006374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29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K7" sqref="K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6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48" t="s">
        <v>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3.5" thickBot="1" x14ac:dyDescent="0.3">
      <c r="A4" s="50" t="s">
        <v>85</v>
      </c>
      <c r="B4" s="51"/>
      <c r="C4" s="51"/>
      <c r="D4" s="51"/>
      <c r="E4" s="5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52" t="s">
        <v>36</v>
      </c>
      <c r="B5" s="54" t="s">
        <v>35</v>
      </c>
      <c r="C5" s="54" t="s">
        <v>34</v>
      </c>
      <c r="D5" s="56" t="s">
        <v>33</v>
      </c>
      <c r="E5" s="54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53"/>
      <c r="B6" s="55"/>
      <c r="C6" s="55"/>
      <c r="D6" s="57"/>
      <c r="E6" s="55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1755580000</v>
      </c>
      <c r="H7" s="4">
        <v>300000000</v>
      </c>
      <c r="I7" s="4">
        <v>0</v>
      </c>
      <c r="J7" s="11">
        <f t="shared" ref="J7:J22" si="0">+F7+G7-H7-I7</f>
        <v>48686893000</v>
      </c>
      <c r="K7" s="11">
        <f>+J7-L7</f>
        <v>289137487</v>
      </c>
      <c r="L7" s="11">
        <v>48397755513</v>
      </c>
      <c r="M7" s="11">
        <v>48397755513</v>
      </c>
      <c r="N7" s="11">
        <v>48344688337</v>
      </c>
      <c r="O7" s="11">
        <v>0</v>
      </c>
      <c r="P7" s="11">
        <f>+L7-M7</f>
        <v>0</v>
      </c>
      <c r="Q7" s="11">
        <f t="shared" ref="Q7:Q22" si="1">+M7-N7</f>
        <v>53067176</v>
      </c>
      <c r="R7" s="10">
        <f t="shared" ref="R7:R23" si="2">+L7/J7</f>
        <v>0.99406128694636564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177000000</v>
      </c>
      <c r="H8" s="4">
        <v>0</v>
      </c>
      <c r="I8" s="4">
        <v>0</v>
      </c>
      <c r="J8" s="11">
        <f t="shared" si="0"/>
        <v>17363583000</v>
      </c>
      <c r="K8" s="11">
        <f t="shared" ref="K8:K22" si="3">+J8-L8</f>
        <v>17745</v>
      </c>
      <c r="L8" s="11">
        <v>17363565255</v>
      </c>
      <c r="M8" s="11">
        <v>17363565255</v>
      </c>
      <c r="N8" s="11">
        <v>17363565255</v>
      </c>
      <c r="O8" s="11">
        <v>0</v>
      </c>
      <c r="P8" s="11">
        <f t="shared" ref="P8:P22" si="4">+L8-M8</f>
        <v>0</v>
      </c>
      <c r="Q8" s="11">
        <f t="shared" si="1"/>
        <v>0</v>
      </c>
      <c r="R8" s="10">
        <f t="shared" si="2"/>
        <v>0.99999897803350846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480580000</v>
      </c>
      <c r="I9" s="4">
        <v>0</v>
      </c>
      <c r="J9" s="11">
        <f t="shared" si="0"/>
        <v>4244602000</v>
      </c>
      <c r="K9" s="11">
        <f t="shared" si="3"/>
        <v>38982606</v>
      </c>
      <c r="L9" s="11">
        <v>4205619394</v>
      </c>
      <c r="M9" s="11">
        <v>4205619394</v>
      </c>
      <c r="N9" s="11">
        <v>4143813467</v>
      </c>
      <c r="O9" s="11">
        <v>0</v>
      </c>
      <c r="P9" s="11">
        <f t="shared" si="4"/>
        <v>0</v>
      </c>
      <c r="Q9" s="11">
        <f t="shared" si="1"/>
        <v>61805927</v>
      </c>
      <c r="R9" s="10">
        <f t="shared" si="2"/>
        <v>0.99081595730294614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673420000</v>
      </c>
      <c r="H10" s="4">
        <v>0</v>
      </c>
      <c r="I10" s="4">
        <v>0</v>
      </c>
      <c r="J10" s="11">
        <f t="shared" si="0"/>
        <v>12679885000</v>
      </c>
      <c r="K10" s="11">
        <f t="shared" si="3"/>
        <v>40016562</v>
      </c>
      <c r="L10" s="11">
        <v>12639868438</v>
      </c>
      <c r="M10" s="11">
        <v>12639868438</v>
      </c>
      <c r="N10" s="11">
        <v>12634771487</v>
      </c>
      <c r="O10" s="11">
        <v>0</v>
      </c>
      <c r="P10" s="11">
        <f t="shared" si="4"/>
        <v>0</v>
      </c>
      <c r="Q10" s="11">
        <f t="shared" si="1"/>
        <v>5096951</v>
      </c>
      <c r="R10" s="10">
        <f t="shared" si="2"/>
        <v>0.99684409109388605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191160000</v>
      </c>
      <c r="I11" s="4">
        <v>0</v>
      </c>
      <c r="J11" s="11">
        <f t="shared" si="0"/>
        <v>4557371000</v>
      </c>
      <c r="K11" s="11">
        <f t="shared" si="3"/>
        <v>25051</v>
      </c>
      <c r="L11" s="11">
        <v>4557345949</v>
      </c>
      <c r="M11" s="11">
        <v>4557345949</v>
      </c>
      <c r="N11" s="11">
        <v>4557345949</v>
      </c>
      <c r="O11" s="11">
        <v>0</v>
      </c>
      <c r="P11" s="11">
        <f t="shared" si="4"/>
        <v>0</v>
      </c>
      <c r="Q11" s="11">
        <f t="shared" si="1"/>
        <v>0</v>
      </c>
      <c r="R11" s="10">
        <f t="shared" si="2"/>
        <v>0.99999450319054561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202260000</v>
      </c>
      <c r="I12" s="4">
        <v>0</v>
      </c>
      <c r="J12" s="11">
        <f t="shared" si="0"/>
        <v>882097000</v>
      </c>
      <c r="K12" s="11">
        <f t="shared" si="3"/>
        <v>3310951</v>
      </c>
      <c r="L12" s="11">
        <v>878786049</v>
      </c>
      <c r="M12" s="11">
        <v>878786049</v>
      </c>
      <c r="N12" s="11">
        <v>878786049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0.99624650010146276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450431280.42999268</v>
      </c>
      <c r="L13" s="4">
        <v>80494634013.570007</v>
      </c>
      <c r="M13" s="4">
        <v>76892270730.559998</v>
      </c>
      <c r="N13" s="4">
        <v>76635159471.559998</v>
      </c>
      <c r="O13" s="11">
        <v>0</v>
      </c>
      <c r="P13" s="11">
        <f t="shared" si="4"/>
        <v>3602363283.0100098</v>
      </c>
      <c r="Q13" s="11">
        <f t="shared" si="1"/>
        <v>257111259</v>
      </c>
      <c r="R13" s="10">
        <f t="shared" si="2"/>
        <v>0.99443534601159456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300000000</v>
      </c>
      <c r="H15" s="4">
        <v>0</v>
      </c>
      <c r="I15" s="4">
        <v>0</v>
      </c>
      <c r="J15" s="11">
        <f t="shared" si="0"/>
        <v>700000000</v>
      </c>
      <c r="K15" s="11">
        <f t="shared" si="3"/>
        <v>33623117</v>
      </c>
      <c r="L15" s="4">
        <v>666376883</v>
      </c>
      <c r="M15" s="4">
        <v>666376883</v>
      </c>
      <c r="N15" s="4">
        <v>666376883</v>
      </c>
      <c r="O15" s="11">
        <v>0</v>
      </c>
      <c r="P15" s="11">
        <f t="shared" si="4"/>
        <v>0</v>
      </c>
      <c r="Q15" s="11">
        <f t="shared" si="1"/>
        <v>0</v>
      </c>
      <c r="R15" s="10">
        <f t="shared" si="2"/>
        <v>0.95196697571428568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17866.479999542236</v>
      </c>
      <c r="L16" s="4">
        <v>16002797133.52</v>
      </c>
      <c r="M16" s="4">
        <v>16002797133.52</v>
      </c>
      <c r="N16" s="4">
        <v>15656665883.25</v>
      </c>
      <c r="O16" s="11">
        <v>0</v>
      </c>
      <c r="P16" s="11">
        <f t="shared" si="4"/>
        <v>0</v>
      </c>
      <c r="Q16" s="11">
        <f t="shared" si="1"/>
        <v>346131250.27000046</v>
      </c>
      <c r="R16" s="10">
        <f t="shared" si="2"/>
        <v>0.99999888354142696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2174759.8200000525</v>
      </c>
      <c r="L17" s="4">
        <v>742259240.17999995</v>
      </c>
      <c r="M17" s="4">
        <v>742259240.17999995</v>
      </c>
      <c r="N17" s="4">
        <v>735966040.17999995</v>
      </c>
      <c r="O17" s="11">
        <v>0</v>
      </c>
      <c r="P17" s="11">
        <f t="shared" si="4"/>
        <v>0</v>
      </c>
      <c r="Q17" s="11">
        <f t="shared" si="1"/>
        <v>6293200</v>
      </c>
      <c r="R17" s="10">
        <f t="shared" si="2"/>
        <v>0.99707863985255907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>
        <v>0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16450354</v>
      </c>
      <c r="L20" s="4">
        <v>694735870</v>
      </c>
      <c r="M20" s="4">
        <v>694735870</v>
      </c>
      <c r="N20" s="4">
        <v>694735870</v>
      </c>
      <c r="O20" s="11">
        <v>0</v>
      </c>
      <c r="P20" s="11">
        <f t="shared" si="4"/>
        <v>0</v>
      </c>
      <c r="Q20" s="11">
        <f t="shared" si="1"/>
        <v>0</v>
      </c>
      <c r="R20" s="10">
        <f t="shared" si="2"/>
        <v>0.97686913294316002</v>
      </c>
    </row>
    <row r="21" spans="1:18" ht="39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>
        <v>0</v>
      </c>
    </row>
    <row r="22" spans="1:18" ht="33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72025010.899999619</v>
      </c>
      <c r="L22" s="4">
        <v>5850829839.1000004</v>
      </c>
      <c r="M22" s="4">
        <v>4700748727.7299995</v>
      </c>
      <c r="N22" s="4">
        <v>4472507483.7299995</v>
      </c>
      <c r="O22" s="11">
        <v>0</v>
      </c>
      <c r="P22" s="11">
        <f t="shared" si="4"/>
        <v>1150081111.3700008</v>
      </c>
      <c r="Q22" s="11">
        <f t="shared" si="1"/>
        <v>228241244</v>
      </c>
      <c r="R22" s="10">
        <f t="shared" si="2"/>
        <v>0.98783947729193466</v>
      </c>
    </row>
    <row r="23" spans="1:18" ht="15" customHeight="1" thickBot="1" x14ac:dyDescent="0.3">
      <c r="A23" s="43" t="s">
        <v>0</v>
      </c>
      <c r="B23" s="44"/>
      <c r="C23" s="44"/>
      <c r="D23" s="44"/>
      <c r="E23" s="45"/>
      <c r="F23" s="3">
        <f t="shared" ref="F23:Q23" si="5">SUM(F7:F22)</f>
        <v>191733273368</v>
      </c>
      <c r="G23" s="3">
        <f t="shared" si="5"/>
        <v>5258484850</v>
      </c>
      <c r="H23" s="3">
        <f t="shared" si="5"/>
        <v>3526484850</v>
      </c>
      <c r="I23" s="3">
        <f t="shared" si="5"/>
        <v>0</v>
      </c>
      <c r="J23" s="3">
        <f t="shared" si="5"/>
        <v>193465273368</v>
      </c>
      <c r="K23" s="3">
        <f t="shared" si="5"/>
        <v>946858790.62999189</v>
      </c>
      <c r="L23" s="3">
        <f t="shared" si="5"/>
        <v>192518414577.37</v>
      </c>
      <c r="M23" s="3">
        <f>SUM(M7:M22)</f>
        <v>187765970182.98999</v>
      </c>
      <c r="N23" s="3">
        <f t="shared" si="5"/>
        <v>186808223175.72</v>
      </c>
      <c r="O23" s="3">
        <f t="shared" si="5"/>
        <v>0</v>
      </c>
      <c r="P23" s="3">
        <f t="shared" si="5"/>
        <v>4752444394.3800106</v>
      </c>
      <c r="Q23" s="3">
        <f t="shared" si="5"/>
        <v>957747007.27000046</v>
      </c>
      <c r="R23" s="2">
        <f t="shared" si="2"/>
        <v>0.99510579457415627</v>
      </c>
    </row>
    <row r="24" spans="1:18" x14ac:dyDescent="0.25">
      <c r="L24" s="9"/>
      <c r="N24" s="9"/>
    </row>
    <row r="27" spans="1:18" x14ac:dyDescent="0.25">
      <c r="F27" s="42"/>
      <c r="G27" s="42"/>
      <c r="H27" s="9"/>
    </row>
    <row r="28" spans="1:18" x14ac:dyDescent="0.25">
      <c r="F28" s="42"/>
    </row>
    <row r="32" spans="1:18" x14ac:dyDescent="0.25">
      <c r="F32" s="9"/>
    </row>
    <row r="33" spans="6:6" x14ac:dyDescent="0.25">
      <c r="F33" s="41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A7:E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155207.79713352001</v>
      </c>
      <c r="U6" s="38">
        <f>+T6/S6</f>
        <v>0.88332926199054973</v>
      </c>
      <c r="V6" s="29">
        <f>SUM(V7:V10)</f>
        <v>150875.79713352001</v>
      </c>
      <c r="W6" s="35">
        <f>+V6/T6</f>
        <v>0.97208903109246936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+DICIEMBRE!L16/1000000</f>
        <v>16002.79713352</v>
      </c>
      <c r="U8" s="39">
        <f t="shared" si="1"/>
        <v>0.44004874155051299</v>
      </c>
      <c r="V8" s="31">
        <f>+DICIEMBRE!M16/1000000</f>
        <v>16002.79713352</v>
      </c>
      <c r="W8" s="36">
        <f t="shared" si="2"/>
        <v>1</v>
      </c>
      <c r="Y8" s="25" t="s">
        <v>5</v>
      </c>
      <c r="Z8" s="31">
        <v>36365.964999999997</v>
      </c>
      <c r="AA8" s="31" t="e">
        <f>+DICIEMBRE!#REF!/1000000</f>
        <v>#REF!</v>
      </c>
      <c r="AB8" s="39" t="e">
        <f t="shared" si="3"/>
        <v>#REF!</v>
      </c>
      <c r="AC8" s="31" t="e">
        <f>+DICIEMBRE!#REF!/1000000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5850.8298391000008</v>
      </c>
      <c r="U11" s="38">
        <f t="shared" si="1"/>
        <v>0.8819405508401893</v>
      </c>
      <c r="V11" s="29">
        <f>+V12</f>
        <v>4700.7487277299997</v>
      </c>
      <c r="W11" s="35">
        <f t="shared" si="2"/>
        <v>0.80343282183935272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+DICIEMBRE!J22/1000000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+DICIEMBRE!L22/1000000</f>
        <v>5850.8298391000008</v>
      </c>
      <c r="U12" s="39">
        <f t="shared" si="1"/>
        <v>0.8819405508401893</v>
      </c>
      <c r="V12" s="31">
        <f>+DICIEMBRE!M22/1000000</f>
        <v>4700.7487277299997</v>
      </c>
      <c r="W12" s="36">
        <f t="shared" si="2"/>
        <v>0.80343282183935272</v>
      </c>
      <c r="Y12" s="27" t="s">
        <v>49</v>
      </c>
      <c r="Z12" s="31">
        <v>6634.0410739999998</v>
      </c>
      <c r="AA12" s="31" t="e">
        <f>+DICIEMBRE!#REF!/1000000</f>
        <v>#REF!</v>
      </c>
      <c r="AB12" s="39" t="e">
        <f t="shared" si="3"/>
        <v>#REF!</v>
      </c>
      <c r="AC12" s="31" t="e">
        <f>+DICIEMBRE!#REF!/1000000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161058.62697262003</v>
      </c>
      <c r="U13" s="40">
        <f t="shared" si="1"/>
        <v>0.8832787372767299</v>
      </c>
      <c r="V13" s="33">
        <f>+V6+V11</f>
        <v>155576.54586125002</v>
      </c>
      <c r="W13" s="37">
        <f t="shared" si="2"/>
        <v>0.96596220137712985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2020-01-21T13:02:15Z</dcterms:modified>
</cp:coreProperties>
</file>