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ÁREA PRESUPUESTO\EJECUCION GASTOS\PRESUPUESTO 2021\INFORMES\1. Enero\"/>
    </mc:Choice>
  </mc:AlternateContent>
  <xr:revisionPtr revIDLastSave="0" documentId="8_{F0F2ECF6-6902-449C-AC61-302D2ED0288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NERO" sheetId="1" r:id="rId1"/>
    <sheet name="Hoja1" sheetId="2" r:id="rId2"/>
    <sheet name="Hoja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1" l="1"/>
  <c r="Q7" i="1"/>
  <c r="R7" i="1"/>
  <c r="I21" i="1" l="1"/>
  <c r="H21" i="1"/>
  <c r="G21" i="1"/>
  <c r="F21" i="1"/>
  <c r="J7" i="1" l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P13" i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0" i="1"/>
  <c r="K20" i="1" s="1"/>
  <c r="P20" i="1"/>
  <c r="P21" i="1" l="1"/>
  <c r="K7" i="1"/>
  <c r="K21" i="1" s="1"/>
  <c r="J21" i="1"/>
  <c r="Q20" i="1"/>
  <c r="Q19" i="1"/>
  <c r="Q18" i="1"/>
  <c r="Q17" i="1"/>
  <c r="Q16" i="1"/>
  <c r="Q14" i="1"/>
  <c r="Q13" i="1"/>
  <c r="Q12" i="1"/>
  <c r="Q11" i="1"/>
  <c r="Q10" i="1"/>
  <c r="Q9" i="1"/>
  <c r="Q8" i="1"/>
  <c r="R20" i="1"/>
  <c r="R19" i="1"/>
  <c r="R18" i="1"/>
  <c r="R17" i="1"/>
  <c r="R14" i="1"/>
  <c r="R13" i="1"/>
  <c r="R12" i="1"/>
  <c r="R10" i="1"/>
  <c r="R9" i="1"/>
  <c r="R8" i="1"/>
  <c r="R11" i="1" l="1"/>
  <c r="R16" i="1"/>
  <c r="AC12" i="2" l="1"/>
  <c r="AC11" i="2" s="1"/>
  <c r="AA12" i="2"/>
  <c r="Z11" i="2"/>
  <c r="AD10" i="2"/>
  <c r="AB10" i="2"/>
  <c r="AD9" i="2"/>
  <c r="AB9" i="2"/>
  <c r="AC8" i="2"/>
  <c r="AC6" i="2" s="1"/>
  <c r="AA8" i="2"/>
  <c r="AA6" i="2" s="1"/>
  <c r="AD7" i="2"/>
  <c r="AB7" i="2"/>
  <c r="Z6" i="2"/>
  <c r="Z13" i="2" s="1"/>
  <c r="W10" i="2"/>
  <c r="W9" i="2"/>
  <c r="W7" i="2"/>
  <c r="U10" i="2"/>
  <c r="U9" i="2"/>
  <c r="U7" i="2"/>
  <c r="V12" i="2"/>
  <c r="V11" i="2" s="1"/>
  <c r="V8" i="2"/>
  <c r="V6" i="2" s="1"/>
  <c r="T8" i="2"/>
  <c r="U8" i="2" s="1"/>
  <c r="T12" i="2"/>
  <c r="T11" i="2" s="1"/>
  <c r="S11" i="2"/>
  <c r="S6" i="2"/>
  <c r="M16" i="2"/>
  <c r="O9" i="2"/>
  <c r="P9" i="2" s="1"/>
  <c r="M18" i="2"/>
  <c r="M6" i="2"/>
  <c r="O10" i="2"/>
  <c r="P10" i="2" s="1"/>
  <c r="O8" i="2"/>
  <c r="P8" i="2" s="1"/>
  <c r="O7" i="2"/>
  <c r="P7" i="2" s="1"/>
  <c r="N11" i="2"/>
  <c r="N6" i="2"/>
  <c r="U11" i="2" l="1"/>
  <c r="N13" i="2"/>
  <c r="W11" i="2"/>
  <c r="AD12" i="2"/>
  <c r="AC13" i="2"/>
  <c r="AD8" i="2"/>
  <c r="AB6" i="2"/>
  <c r="AD6" i="2"/>
  <c r="AB8" i="2"/>
  <c r="AA11" i="2"/>
  <c r="AB12" i="2"/>
  <c r="V13" i="2"/>
  <c r="U12" i="2"/>
  <c r="W8" i="2"/>
  <c r="W12" i="2"/>
  <c r="T6" i="2"/>
  <c r="S13" i="2"/>
  <c r="O6" i="2"/>
  <c r="AD11" i="2" l="1"/>
  <c r="AB11" i="2"/>
  <c r="AA13" i="2"/>
  <c r="T13" i="2"/>
  <c r="U6" i="2"/>
  <c r="W6" i="2"/>
  <c r="P6" i="2"/>
  <c r="AB13" i="2" l="1"/>
  <c r="AD13" i="2"/>
  <c r="U13" i="2"/>
  <c r="W13" i="2"/>
  <c r="M21" i="1"/>
  <c r="Q21" i="1" l="1"/>
  <c r="L21" i="1"/>
  <c r="R21" i="1" s="1"/>
  <c r="N21" i="1"/>
  <c r="O21" i="1"/>
  <c r="M12" i="2" l="1"/>
  <c r="M11" i="2" l="1"/>
  <c r="M13" i="2" s="1"/>
  <c r="O12" i="2"/>
  <c r="O11" i="2" l="1"/>
  <c r="P12" i="2"/>
  <c r="P11" i="2" l="1"/>
  <c r="O13" i="2"/>
  <c r="P13" i="2" s="1"/>
</calcChain>
</file>

<file path=xl/sharedStrings.xml><?xml version="1.0" encoding="utf-8"?>
<sst xmlns="http://schemas.openxmlformats.org/spreadsheetml/2006/main" count="146" uniqueCount="82">
  <si>
    <t>TOTALES</t>
  </si>
  <si>
    <t>CSF</t>
  </si>
  <si>
    <t>Nación</t>
  </si>
  <si>
    <t>10</t>
  </si>
  <si>
    <t>ORGANIZACION IBEROAMERICANA DE SEGURIDAD SOCIAL OISS (LEY 65 / 1981).</t>
  </si>
  <si>
    <t>SERVICIOS PERSONALES INDIRECTOS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</si>
  <si>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</si>
  <si>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</si>
  <si>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</si>
  <si>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</si>
  <si>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</si>
  <si>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</si>
  <si>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</si>
  <si>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</si>
  <si>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</si>
  <si>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</si>
  <si>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</si>
  <si>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</si>
  <si>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</si>
  <si>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</si>
  <si>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</si>
  <si>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</si>
  <si>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</si>
  <si>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</si>
  <si>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</si>
  <si>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</si>
  <si>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</si>
  <si>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</si>
  <si>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</si>
  <si>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</si>
  <si>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</si>
  <si>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</si>
  <si>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</si>
  <si>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</si>
  <si>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</si>
  <si>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</si>
  <si>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</si>
  <si>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</si>
  <si>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</si>
  <si>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PRESUPUESTO VIGENTE 2018</t>
  </si>
  <si>
    <t>PRESUPUESTO VIGENTE 2017</t>
  </si>
  <si>
    <t>VARIACIÓN ABSOLUTA</t>
  </si>
  <si>
    <t>% DE VARIACIÓN</t>
  </si>
  <si>
    <t>GASTOS DE FUNCIONAMIENTO</t>
  </si>
  <si>
    <t>GASTOS DE PERSONAL DE NÓMINA</t>
  </si>
  <si>
    <t>GASTOS GENERALES</t>
  </si>
  <si>
    <t>TRANSFERENCIAS CORRIENTES</t>
  </si>
  <si>
    <t>PRESUPUESTO DE INVERSIÓN</t>
  </si>
  <si>
    <t>PROYECTO DOTACIÓN DE LA INFRAESTRUCTURA TECNOLÓGICA</t>
  </si>
  <si>
    <t>COMPROMISOS A 31 DE DICIEMBRE DE 2018</t>
  </si>
  <si>
    <t>OBLIGADOS  A 31 DE DICIEMBRE DE 2018</t>
  </si>
  <si>
    <t>% EJECUTADO</t>
  </si>
  <si>
    <t>APR. VIGENTE</t>
  </si>
  <si>
    <t>COMPROMISO</t>
  </si>
  <si>
    <t>OBLIGADO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</si>
  <si>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</si>
  <si>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</si>
  <si>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</si>
  <si>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</si>
  <si>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</si>
  <si>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</si>
  <si>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</si>
  <si>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</si>
  <si>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</si>
  <si>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</si>
  <si>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</si>
  <si>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</si>
  <si>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</si>
  <si>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</si>
  <si>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</si>
  <si>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</si>
  <si>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</si>
  <si>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</si>
  <si>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</si>
  <si>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</si>
  <si>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</si>
  <si>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</si>
  <si>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</si>
  <si>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</si>
  <si>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</si>
  <si>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PERÍODO: ENERO DE 2021</t>
  </si>
  <si>
    <t>APLAZAMIENTOS Y/O BLOQUEOS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</si>
</sst>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0.000000000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165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8" fillId="0" borderId="2" xfId="0" applyFont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/>
    </xf>
    <xf numFmtId="166" fontId="8" fillId="3" borderId="2" xfId="8" applyNumberFormat="1" applyFont="1" applyFill="1" applyBorder="1"/>
    <xf numFmtId="9" fontId="8" fillId="3" borderId="2" xfId="2" applyFont="1" applyFill="1" applyBorder="1"/>
    <xf numFmtId="166" fontId="8" fillId="0" borderId="2" xfId="8" applyNumberFormat="1" applyFont="1" applyBorder="1"/>
    <xf numFmtId="9" fontId="8" fillId="0" borderId="2" xfId="2" applyFont="1" applyBorder="1"/>
    <xf numFmtId="166" fontId="7" fillId="3" borderId="2" xfId="8" applyNumberFormat="1" applyFont="1" applyFill="1" applyBorder="1"/>
    <xf numFmtId="9" fontId="7" fillId="3" borderId="2" xfId="2" applyFont="1" applyFill="1" applyBorder="1"/>
    <xf numFmtId="10" fontId="8" fillId="3" borderId="2" xfId="2" applyNumberFormat="1" applyFont="1" applyFill="1" applyBorder="1"/>
    <xf numFmtId="10" fontId="8" fillId="0" borderId="2" xfId="2" applyNumberFormat="1" applyFont="1" applyBorder="1"/>
    <xf numFmtId="10" fontId="7" fillId="3" borderId="2" xfId="2" applyNumberFormat="1" applyFont="1" applyFill="1" applyBorder="1"/>
    <xf numFmtId="10" fontId="8" fillId="3" borderId="2" xfId="2" applyNumberFormat="1" applyFont="1" applyFill="1" applyBorder="1" applyAlignment="1">
      <alignment horizontal="center"/>
    </xf>
    <xf numFmtId="10" fontId="8" fillId="0" borderId="2" xfId="2" applyNumberFormat="1" applyFont="1" applyBorder="1" applyAlignment="1">
      <alignment horizontal="center"/>
    </xf>
    <xf numFmtId="10" fontId="7" fillId="3" borderId="2" xfId="2" applyNumberFormat="1" applyFont="1" applyFill="1" applyBorder="1" applyAlignment="1">
      <alignment horizontal="center"/>
    </xf>
    <xf numFmtId="167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9">
    <cellStyle name="Millares" xfId="8" builtinId="3"/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Hoja1!$Z$5</c:f>
              <c:strCache>
                <c:ptCount val="1"/>
                <c:pt idx="0">
                  <c:v>APR. VIGENTE</c:v>
                </c:pt>
              </c:strCache>
            </c:strRef>
          </c:tx>
          <c:invertIfNegative val="0"/>
          <c:val>
            <c:numRef>
              <c:f>Hoja1!$Z$6:$Z$13</c:f>
              <c:numCache>
                <c:formatCode>_(* #,##0_);_(* \(#,##0\);_(* "-"??_);_(@_)</c:formatCode>
                <c:ptCount val="1"/>
                <c:pt idx="0">
                  <c:v>182341.79107400001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0-4E60-927E-B2DDCBDED3A7}"/>
            </c:ext>
          </c:extLst>
        </c:ser>
        <c:ser>
          <c:idx val="1"/>
          <c:order val="1"/>
          <c:tx>
            <c:strRef>
              <c:f>Hoja1!$AA$5</c:f>
              <c:strCache>
                <c:ptCount val="1"/>
                <c:pt idx="0">
                  <c:v>COMPROMISO</c:v>
                </c:pt>
              </c:strCache>
            </c:strRef>
          </c:tx>
          <c:invertIfNegative val="0"/>
          <c:val>
            <c:numRef>
              <c:f>Hoja1!$AA$6:$AA$13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F0-4E60-927E-B2DDCBDED3A7}"/>
            </c:ext>
          </c:extLst>
        </c:ser>
        <c:ser>
          <c:idx val="2"/>
          <c:order val="2"/>
          <c:tx>
            <c:strRef>
              <c:f>Hoja1!$AB$5</c:f>
              <c:strCache>
                <c:ptCount val="1"/>
                <c:pt idx="0">
                  <c:v>% EJECUTADO</c:v>
                </c:pt>
              </c:strCache>
            </c:strRef>
          </c:tx>
          <c:invertIfNegative val="0"/>
          <c:val>
            <c:numRef>
              <c:f>Hoja1!$AB$6:$AB$13</c:f>
            </c:numRef>
          </c:val>
          <c:extLst>
            <c:ext xmlns:c16="http://schemas.microsoft.com/office/drawing/2014/chart" uri="{C3380CC4-5D6E-409C-BE32-E72D297353CC}">
              <c16:uniqueId val="{00000002-94F0-4E60-927E-B2DDCBDED3A7}"/>
            </c:ext>
          </c:extLst>
        </c:ser>
        <c:ser>
          <c:idx val="3"/>
          <c:order val="3"/>
          <c:tx>
            <c:strRef>
              <c:f>Hoja1!$AC$5</c:f>
              <c:strCache>
                <c:ptCount val="1"/>
                <c:pt idx="0">
                  <c:v>OBLIGADO</c:v>
                </c:pt>
              </c:strCache>
            </c:strRef>
          </c:tx>
          <c:invertIfNegative val="0"/>
          <c:val>
            <c:numRef>
              <c:f>Hoja1!$AC$6:$AC$13</c:f>
              <c:numCache>
                <c:formatCode>_(* #,##0_);_(* \(#,##0\);_(*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F0-4E60-927E-B2DDCBDED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200064"/>
        <c:axId val="166201600"/>
        <c:axId val="0"/>
      </c:bar3DChart>
      <c:catAx>
        <c:axId val="166200064"/>
        <c:scaling>
          <c:orientation val="minMax"/>
        </c:scaling>
        <c:delete val="0"/>
        <c:axPos val="l"/>
        <c:majorTickMark val="out"/>
        <c:minorTickMark val="none"/>
        <c:tickLblPos val="nextTo"/>
        <c:crossAx val="166201600"/>
        <c:crosses val="autoZero"/>
        <c:auto val="1"/>
        <c:lblAlgn val="ctr"/>
        <c:lblOffset val="100"/>
        <c:noMultiLvlLbl val="0"/>
      </c:catAx>
      <c:valAx>
        <c:axId val="166201600"/>
        <c:scaling>
          <c:orientation val="minMax"/>
        </c:scaling>
        <c:delete val="0"/>
        <c:axPos val="b"/>
        <c:majorGridlines/>
        <c:numFmt formatCode="_(* #,##0_);_(* \(#,##0\);_(* &quot;-&quot;??_);_(@_)" sourceLinked="1"/>
        <c:majorTickMark val="out"/>
        <c:minorTickMark val="none"/>
        <c:tickLblPos val="nextTo"/>
        <c:crossAx val="166200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2064741907257"/>
          <c:y val="0.27257217847769027"/>
          <c:w val="0.21384601924759403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10</xdr:col>
      <xdr:colOff>76200</xdr:colOff>
      <xdr:row>17</xdr:row>
      <xdr:rowOff>142875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1500"/>
          <a:ext cx="4648200" cy="1847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0</xdr:colOff>
      <xdr:row>14</xdr:row>
      <xdr:rowOff>42862</xdr:rowOff>
    </xdr:from>
    <xdr:to>
      <xdr:col>32</xdr:col>
      <xdr:colOff>0</xdr:colOff>
      <xdr:row>28</xdr:row>
      <xdr:rowOff>119062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A13" zoomScaleNormal="100" workbookViewId="0">
      <selection activeCell="D31" sqref="D31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8" width="14" style="1" bestFit="1" customWidth="1"/>
    <col min="9" max="9" width="13.28515625" style="1" bestFit="1" customWidth="1"/>
    <col min="10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45" t="s">
        <v>38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5">
      <c r="A2" s="47" t="s">
        <v>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x14ac:dyDescent="0.25">
      <c r="A3" s="47" t="s">
        <v>36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13.5" thickBot="1" x14ac:dyDescent="0.3">
      <c r="A4" s="49" t="s">
        <v>80</v>
      </c>
      <c r="B4" s="50"/>
      <c r="C4" s="50"/>
      <c r="D4" s="50"/>
      <c r="E4" s="50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5.5" x14ac:dyDescent="0.25">
      <c r="A5" s="51" t="s">
        <v>35</v>
      </c>
      <c r="B5" s="53" t="s">
        <v>34</v>
      </c>
      <c r="C5" s="53" t="s">
        <v>33</v>
      </c>
      <c r="D5" s="55" t="s">
        <v>32</v>
      </c>
      <c r="E5" s="53" t="s">
        <v>31</v>
      </c>
      <c r="F5" s="17" t="s">
        <v>30</v>
      </c>
      <c r="G5" s="17" t="s">
        <v>29</v>
      </c>
      <c r="H5" s="17" t="s">
        <v>28</v>
      </c>
      <c r="I5" s="17" t="s">
        <v>81</v>
      </c>
      <c r="J5" s="17" t="s">
        <v>27</v>
      </c>
      <c r="K5" s="17" t="s">
        <v>26</v>
      </c>
      <c r="L5" s="17" t="s">
        <v>25</v>
      </c>
      <c r="M5" s="17" t="s">
        <v>24</v>
      </c>
      <c r="N5" s="17" t="s">
        <v>23</v>
      </c>
      <c r="O5" s="17" t="s">
        <v>22</v>
      </c>
      <c r="P5" s="17" t="s">
        <v>21</v>
      </c>
      <c r="Q5" s="17" t="s">
        <v>20</v>
      </c>
      <c r="R5" s="16" t="s">
        <v>19</v>
      </c>
    </row>
    <row r="6" spans="1:18" ht="15.75" customHeight="1" thickBot="1" x14ac:dyDescent="0.3">
      <c r="A6" s="52"/>
      <c r="B6" s="54"/>
      <c r="C6" s="54"/>
      <c r="D6" s="56"/>
      <c r="E6" s="54"/>
      <c r="F6" s="15" t="s">
        <v>18</v>
      </c>
      <c r="G6" s="15" t="s">
        <v>17</v>
      </c>
      <c r="H6" s="15" t="s">
        <v>16</v>
      </c>
      <c r="I6" s="15" t="s">
        <v>15</v>
      </c>
      <c r="J6" s="15" t="s">
        <v>14</v>
      </c>
      <c r="K6" s="15" t="s">
        <v>13</v>
      </c>
      <c r="L6" s="15" t="s">
        <v>12</v>
      </c>
      <c r="M6" s="15" t="s">
        <v>11</v>
      </c>
      <c r="N6" s="15" t="s">
        <v>10</v>
      </c>
      <c r="O6" s="15" t="s">
        <v>9</v>
      </c>
      <c r="P6" s="15" t="s">
        <v>8</v>
      </c>
      <c r="Q6" s="15" t="s">
        <v>7</v>
      </c>
      <c r="R6" s="14" t="s">
        <v>6</v>
      </c>
    </row>
    <row r="7" spans="1:18" ht="23.25" customHeight="1" x14ac:dyDescent="0.25">
      <c r="A7" s="13" t="s">
        <v>55</v>
      </c>
      <c r="B7" s="12" t="s">
        <v>2</v>
      </c>
      <c r="C7" s="12" t="s">
        <v>3</v>
      </c>
      <c r="D7" s="11" t="s">
        <v>1</v>
      </c>
      <c r="E7" s="10" t="s">
        <v>68</v>
      </c>
      <c r="F7" s="19">
        <v>53134000000</v>
      </c>
      <c r="G7" s="4">
        <v>0</v>
      </c>
      <c r="H7" s="4">
        <v>0</v>
      </c>
      <c r="I7" s="41">
        <v>0</v>
      </c>
      <c r="J7" s="9">
        <f t="shared" ref="J7:J20" si="0">+F7+G7-H7-I7</f>
        <v>53134000000</v>
      </c>
      <c r="K7" s="9">
        <f>+J7-L7</f>
        <v>49958696508</v>
      </c>
      <c r="L7" s="9">
        <v>3175303492</v>
      </c>
      <c r="M7" s="9">
        <v>3134394006</v>
      </c>
      <c r="N7" s="9">
        <v>3134394006</v>
      </c>
      <c r="O7" s="9">
        <v>0</v>
      </c>
      <c r="P7" s="9">
        <f>+L7-M7</f>
        <v>40909486</v>
      </c>
      <c r="Q7" s="9">
        <f t="shared" ref="Q7:Q20" si="1">+M7-N7</f>
        <v>0</v>
      </c>
      <c r="R7" s="8">
        <f t="shared" ref="R7:R20" si="2">+L7/J7</f>
        <v>5.9760294575977715E-2</v>
      </c>
    </row>
    <row r="8" spans="1:18" ht="23.25" customHeight="1" x14ac:dyDescent="0.25">
      <c r="A8" s="13" t="s">
        <v>56</v>
      </c>
      <c r="B8" s="12" t="s">
        <v>2</v>
      </c>
      <c r="C8" s="12" t="s">
        <v>3</v>
      </c>
      <c r="D8" s="11" t="s">
        <v>1</v>
      </c>
      <c r="E8" s="10" t="s">
        <v>69</v>
      </c>
      <c r="F8" s="19">
        <v>19433000000</v>
      </c>
      <c r="G8" s="4">
        <v>0</v>
      </c>
      <c r="H8" s="4">
        <v>0</v>
      </c>
      <c r="I8" s="41">
        <v>0</v>
      </c>
      <c r="J8" s="9">
        <f t="shared" si="0"/>
        <v>19433000000</v>
      </c>
      <c r="K8" s="9">
        <f t="shared" ref="K8:K20" si="3">+J8-L8</f>
        <v>18005815154</v>
      </c>
      <c r="L8" s="9">
        <v>1427184846</v>
      </c>
      <c r="M8" s="9">
        <v>1427184846</v>
      </c>
      <c r="N8" s="9">
        <v>1427184846</v>
      </c>
      <c r="O8" s="9">
        <v>0</v>
      </c>
      <c r="P8" s="9">
        <f t="shared" ref="P8:P20" si="4">+L8-M8</f>
        <v>0</v>
      </c>
      <c r="Q8" s="9">
        <f t="shared" si="1"/>
        <v>0</v>
      </c>
      <c r="R8" s="8">
        <f t="shared" si="2"/>
        <v>7.3441303247053974E-2</v>
      </c>
    </row>
    <row r="9" spans="1:18" ht="23.25" customHeight="1" x14ac:dyDescent="0.25">
      <c r="A9" s="13" t="s">
        <v>57</v>
      </c>
      <c r="B9" s="12" t="s">
        <v>2</v>
      </c>
      <c r="C9" s="12" t="s">
        <v>3</v>
      </c>
      <c r="D9" s="11" t="s">
        <v>1</v>
      </c>
      <c r="E9" s="10" t="s">
        <v>70</v>
      </c>
      <c r="F9" s="19">
        <v>4392000000</v>
      </c>
      <c r="G9" s="4">
        <v>0</v>
      </c>
      <c r="H9" s="4">
        <v>0</v>
      </c>
      <c r="I9" s="41">
        <v>0</v>
      </c>
      <c r="J9" s="9">
        <f t="shared" si="0"/>
        <v>4392000000</v>
      </c>
      <c r="K9" s="9">
        <f t="shared" si="3"/>
        <v>4249228176</v>
      </c>
      <c r="L9" s="9">
        <v>142771824</v>
      </c>
      <c r="M9" s="9">
        <v>109188917</v>
      </c>
      <c r="N9" s="9">
        <v>109188917</v>
      </c>
      <c r="O9" s="9">
        <v>0</v>
      </c>
      <c r="P9" s="9">
        <f t="shared" si="4"/>
        <v>33582907</v>
      </c>
      <c r="Q9" s="9">
        <f t="shared" si="1"/>
        <v>0</v>
      </c>
      <c r="R9" s="8">
        <f t="shared" si="2"/>
        <v>3.2507245901639344E-2</v>
      </c>
    </row>
    <row r="10" spans="1:18" ht="23.25" customHeight="1" x14ac:dyDescent="0.25">
      <c r="A10" s="13" t="s">
        <v>58</v>
      </c>
      <c r="B10" s="12" t="s">
        <v>2</v>
      </c>
      <c r="C10" s="12" t="s">
        <v>3</v>
      </c>
      <c r="D10" s="11" t="s">
        <v>1</v>
      </c>
      <c r="E10" s="10" t="s">
        <v>68</v>
      </c>
      <c r="F10" s="19">
        <v>14319000000</v>
      </c>
      <c r="G10" s="4">
        <v>0</v>
      </c>
      <c r="H10" s="4">
        <v>0</v>
      </c>
      <c r="I10" s="41">
        <v>0</v>
      </c>
      <c r="J10" s="9">
        <f t="shared" si="0"/>
        <v>14319000000</v>
      </c>
      <c r="K10" s="9">
        <f t="shared" si="3"/>
        <v>13417535044</v>
      </c>
      <c r="L10" s="9">
        <v>901464956</v>
      </c>
      <c r="M10" s="9">
        <v>890581000</v>
      </c>
      <c r="N10" s="9">
        <v>890581000</v>
      </c>
      <c r="O10" s="9">
        <v>0</v>
      </c>
      <c r="P10" s="9">
        <f t="shared" si="4"/>
        <v>10883956</v>
      </c>
      <c r="Q10" s="9">
        <f t="shared" si="1"/>
        <v>0</v>
      </c>
      <c r="R10" s="8">
        <f t="shared" si="2"/>
        <v>6.2955859766743491E-2</v>
      </c>
    </row>
    <row r="11" spans="1:18" ht="23.25" customHeight="1" x14ac:dyDescent="0.25">
      <c r="A11" s="13" t="s">
        <v>59</v>
      </c>
      <c r="B11" s="12" t="s">
        <v>2</v>
      </c>
      <c r="C11" s="12" t="s">
        <v>3</v>
      </c>
      <c r="D11" s="11" t="s">
        <v>1</v>
      </c>
      <c r="E11" s="10" t="s">
        <v>71</v>
      </c>
      <c r="F11" s="19">
        <v>5207000000</v>
      </c>
      <c r="G11" s="4">
        <v>0</v>
      </c>
      <c r="H11" s="4">
        <v>0</v>
      </c>
      <c r="I11" s="41">
        <v>0</v>
      </c>
      <c r="J11" s="9">
        <f t="shared" si="0"/>
        <v>5207000000</v>
      </c>
      <c r="K11" s="9">
        <f t="shared" si="3"/>
        <v>4792174605</v>
      </c>
      <c r="L11" s="9">
        <v>414825395</v>
      </c>
      <c r="M11" s="9">
        <v>414825395</v>
      </c>
      <c r="N11" s="9">
        <v>414825395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7.9666870558863068E-2</v>
      </c>
    </row>
    <row r="12" spans="1:18" ht="23.25" customHeight="1" x14ac:dyDescent="0.25">
      <c r="A12" s="13" t="s">
        <v>60</v>
      </c>
      <c r="B12" s="12" t="s">
        <v>2</v>
      </c>
      <c r="C12" s="12" t="s">
        <v>3</v>
      </c>
      <c r="D12" s="11" t="s">
        <v>1</v>
      </c>
      <c r="E12" s="10" t="s">
        <v>70</v>
      </c>
      <c r="F12" s="19">
        <v>901000000</v>
      </c>
      <c r="G12" s="4">
        <v>0</v>
      </c>
      <c r="H12" s="4">
        <v>0</v>
      </c>
      <c r="I12" s="41">
        <v>0</v>
      </c>
      <c r="J12" s="9">
        <f t="shared" si="0"/>
        <v>901000000</v>
      </c>
      <c r="K12" s="9">
        <f t="shared" si="3"/>
        <v>869143982</v>
      </c>
      <c r="L12" s="9">
        <v>31856018</v>
      </c>
      <c r="M12" s="9">
        <v>23600228</v>
      </c>
      <c r="N12" s="9">
        <v>23600228</v>
      </c>
      <c r="O12" s="9">
        <v>0</v>
      </c>
      <c r="P12" s="9">
        <f t="shared" si="4"/>
        <v>8255790</v>
      </c>
      <c r="Q12" s="9">
        <f t="shared" si="1"/>
        <v>0</v>
      </c>
      <c r="R12" s="8">
        <f t="shared" si="2"/>
        <v>3.535629078801332E-2</v>
      </c>
    </row>
    <row r="13" spans="1:18" ht="23.25" customHeight="1" x14ac:dyDescent="0.25">
      <c r="A13" s="6" t="s">
        <v>61</v>
      </c>
      <c r="B13" s="12" t="s">
        <v>2</v>
      </c>
      <c r="C13" s="12" t="s">
        <v>3</v>
      </c>
      <c r="D13" s="11" t="s">
        <v>1</v>
      </c>
      <c r="E13" s="5" t="s">
        <v>72</v>
      </c>
      <c r="F13" s="20">
        <v>83380000000</v>
      </c>
      <c r="G13" s="4">
        <v>0</v>
      </c>
      <c r="H13" s="4">
        <v>0</v>
      </c>
      <c r="I13" s="41">
        <v>0</v>
      </c>
      <c r="J13" s="9">
        <f t="shared" si="0"/>
        <v>83380000000</v>
      </c>
      <c r="K13" s="9">
        <f t="shared" si="3"/>
        <v>20973757654.050003</v>
      </c>
      <c r="L13" s="9">
        <v>62406242345.949997</v>
      </c>
      <c r="M13" s="9">
        <v>1052660323</v>
      </c>
      <c r="N13" s="9">
        <v>1052660323</v>
      </c>
      <c r="O13" s="9">
        <v>0</v>
      </c>
      <c r="P13" s="9">
        <f t="shared" si="4"/>
        <v>61353582022.949997</v>
      </c>
      <c r="Q13" s="9">
        <f t="shared" si="1"/>
        <v>0</v>
      </c>
      <c r="R13" s="8">
        <f t="shared" si="2"/>
        <v>0.74845577291856558</v>
      </c>
    </row>
    <row r="14" spans="1:18" ht="23.25" customHeight="1" x14ac:dyDescent="0.25">
      <c r="A14" s="6" t="s">
        <v>62</v>
      </c>
      <c r="B14" s="12" t="s">
        <v>2</v>
      </c>
      <c r="C14" s="12" t="s">
        <v>3</v>
      </c>
      <c r="D14" s="11" t="s">
        <v>1</v>
      </c>
      <c r="E14" s="5" t="s">
        <v>4</v>
      </c>
      <c r="F14" s="20">
        <v>20000000</v>
      </c>
      <c r="G14" s="4">
        <v>0</v>
      </c>
      <c r="H14" s="4">
        <v>0</v>
      </c>
      <c r="I14" s="41">
        <v>0</v>
      </c>
      <c r="J14" s="9">
        <f t="shared" si="0"/>
        <v>20000000</v>
      </c>
      <c r="K14" s="9">
        <f t="shared" si="3"/>
        <v>20000000</v>
      </c>
      <c r="L14" s="9">
        <v>0</v>
      </c>
      <c r="M14" s="9">
        <v>0</v>
      </c>
      <c r="N14" s="9">
        <v>0</v>
      </c>
      <c r="O14" s="9">
        <v>0</v>
      </c>
      <c r="P14" s="9">
        <f t="shared" si="4"/>
        <v>0</v>
      </c>
      <c r="Q14" s="9">
        <f t="shared" si="1"/>
        <v>0</v>
      </c>
      <c r="R14" s="8">
        <f t="shared" si="2"/>
        <v>0</v>
      </c>
    </row>
    <row r="15" spans="1:18" ht="23.25" customHeight="1" x14ac:dyDescent="0.25">
      <c r="A15" s="6" t="s">
        <v>78</v>
      </c>
      <c r="B15" s="12" t="s">
        <v>2</v>
      </c>
      <c r="C15" s="12" t="s">
        <v>3</v>
      </c>
      <c r="D15" s="11" t="s">
        <v>1</v>
      </c>
      <c r="E15" s="5" t="s">
        <v>79</v>
      </c>
      <c r="F15" s="20">
        <v>6973000000</v>
      </c>
      <c r="G15" s="4">
        <v>0</v>
      </c>
      <c r="H15" s="4">
        <v>0</v>
      </c>
      <c r="I15" s="41">
        <v>6973000000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63</v>
      </c>
      <c r="B16" s="12" t="s">
        <v>2</v>
      </c>
      <c r="C16" s="12" t="s">
        <v>3</v>
      </c>
      <c r="D16" s="11" t="s">
        <v>1</v>
      </c>
      <c r="E16" s="5" t="s">
        <v>73</v>
      </c>
      <c r="F16" s="20">
        <v>424000000</v>
      </c>
      <c r="G16" s="4">
        <v>0</v>
      </c>
      <c r="H16" s="4">
        <v>0</v>
      </c>
      <c r="I16" s="41">
        <v>0</v>
      </c>
      <c r="J16" s="9">
        <f t="shared" si="0"/>
        <v>424000000</v>
      </c>
      <c r="K16" s="9">
        <f t="shared" si="3"/>
        <v>367138661</v>
      </c>
      <c r="L16" s="9">
        <v>56861339</v>
      </c>
      <c r="M16" s="9">
        <v>56861339</v>
      </c>
      <c r="N16" s="9">
        <v>56861339</v>
      </c>
      <c r="O16" s="9">
        <v>0</v>
      </c>
      <c r="P16" s="9">
        <f t="shared" si="4"/>
        <v>0</v>
      </c>
      <c r="Q16" s="9">
        <f t="shared" si="1"/>
        <v>0</v>
      </c>
      <c r="R16" s="8">
        <f t="shared" si="2"/>
        <v>0.13410693160377357</v>
      </c>
    </row>
    <row r="17" spans="1:18" ht="23.25" customHeight="1" x14ac:dyDescent="0.25">
      <c r="A17" s="6" t="s">
        <v>64</v>
      </c>
      <c r="B17" s="12" t="s">
        <v>2</v>
      </c>
      <c r="C17" s="12" t="s">
        <v>3</v>
      </c>
      <c r="D17" s="11" t="s">
        <v>1</v>
      </c>
      <c r="E17" s="5" t="s">
        <v>74</v>
      </c>
      <c r="F17" s="20">
        <v>3900000000</v>
      </c>
      <c r="G17" s="4">
        <v>0</v>
      </c>
      <c r="H17" s="4">
        <v>0</v>
      </c>
      <c r="I17" s="41">
        <v>0</v>
      </c>
      <c r="J17" s="9">
        <f t="shared" si="0"/>
        <v>3900000000</v>
      </c>
      <c r="K17" s="9">
        <f t="shared" si="3"/>
        <v>3891358672.6199999</v>
      </c>
      <c r="L17" s="9">
        <v>8641327.3800000008</v>
      </c>
      <c r="M17" s="9">
        <v>0</v>
      </c>
      <c r="N17" s="9">
        <v>0</v>
      </c>
      <c r="O17" s="9">
        <v>0</v>
      </c>
      <c r="P17" s="9">
        <f t="shared" si="4"/>
        <v>8641327.3800000008</v>
      </c>
      <c r="Q17" s="9">
        <f t="shared" si="1"/>
        <v>0</v>
      </c>
      <c r="R17" s="8">
        <f t="shared" si="2"/>
        <v>2.2157249692307695E-3</v>
      </c>
    </row>
    <row r="18" spans="1:18" ht="23.25" customHeight="1" x14ac:dyDescent="0.25">
      <c r="A18" s="6" t="s">
        <v>65</v>
      </c>
      <c r="B18" s="12" t="s">
        <v>2</v>
      </c>
      <c r="C18" s="12" t="s">
        <v>3</v>
      </c>
      <c r="D18" s="11" t="s">
        <v>1</v>
      </c>
      <c r="E18" s="5" t="s">
        <v>75</v>
      </c>
      <c r="F18" s="20">
        <v>790000000</v>
      </c>
      <c r="G18" s="4">
        <v>0</v>
      </c>
      <c r="H18" s="4">
        <v>0</v>
      </c>
      <c r="I18" s="41">
        <v>0</v>
      </c>
      <c r="J18" s="9">
        <f t="shared" si="0"/>
        <v>790000000</v>
      </c>
      <c r="K18" s="9">
        <f t="shared" si="3"/>
        <v>790000000</v>
      </c>
      <c r="L18" s="9">
        <v>0</v>
      </c>
      <c r="M18" s="9">
        <v>0</v>
      </c>
      <c r="N18" s="9">
        <v>0</v>
      </c>
      <c r="O18" s="9">
        <v>0</v>
      </c>
      <c r="P18" s="9">
        <f t="shared" si="4"/>
        <v>0</v>
      </c>
      <c r="Q18" s="9">
        <f t="shared" si="1"/>
        <v>0</v>
      </c>
      <c r="R18" s="8">
        <f t="shared" si="2"/>
        <v>0</v>
      </c>
    </row>
    <row r="19" spans="1:18" ht="23.25" customHeight="1" x14ac:dyDescent="0.25">
      <c r="A19" s="6" t="s">
        <v>66</v>
      </c>
      <c r="B19" s="12" t="s">
        <v>2</v>
      </c>
      <c r="C19" s="12" t="s">
        <v>3</v>
      </c>
      <c r="D19" s="11" t="s">
        <v>1</v>
      </c>
      <c r="E19" s="5" t="s">
        <v>76</v>
      </c>
      <c r="F19" s="20">
        <v>10000000</v>
      </c>
      <c r="G19" s="4">
        <v>0</v>
      </c>
      <c r="H19" s="4">
        <v>0</v>
      </c>
      <c r="I19" s="41">
        <v>0</v>
      </c>
      <c r="J19" s="9">
        <f t="shared" si="0"/>
        <v>10000000</v>
      </c>
      <c r="K19" s="9">
        <f t="shared" si="3"/>
        <v>10000000</v>
      </c>
      <c r="L19" s="9">
        <v>0</v>
      </c>
      <c r="M19" s="9">
        <v>0</v>
      </c>
      <c r="N19" s="9">
        <v>0</v>
      </c>
      <c r="O19" s="9">
        <v>0</v>
      </c>
      <c r="P19" s="9">
        <f t="shared" si="4"/>
        <v>0</v>
      </c>
      <c r="Q19" s="9">
        <f t="shared" si="1"/>
        <v>0</v>
      </c>
      <c r="R19" s="8">
        <f t="shared" si="2"/>
        <v>0</v>
      </c>
    </row>
    <row r="20" spans="1:18" ht="23.25" customHeight="1" thickBot="1" x14ac:dyDescent="0.3">
      <c r="A20" s="6" t="s">
        <v>67</v>
      </c>
      <c r="B20" s="12" t="s">
        <v>2</v>
      </c>
      <c r="C20" s="12">
        <v>11</v>
      </c>
      <c r="D20" s="11" t="s">
        <v>1</v>
      </c>
      <c r="E20" s="5" t="s">
        <v>77</v>
      </c>
      <c r="F20" s="20">
        <v>7888655374</v>
      </c>
      <c r="G20" s="4">
        <v>0</v>
      </c>
      <c r="H20" s="4">
        <v>0</v>
      </c>
      <c r="I20" s="41">
        <v>0</v>
      </c>
      <c r="J20" s="9">
        <f t="shared" si="0"/>
        <v>7888655374</v>
      </c>
      <c r="K20" s="9">
        <f t="shared" si="3"/>
        <v>6011007055</v>
      </c>
      <c r="L20" s="9">
        <v>1877648319</v>
      </c>
      <c r="M20" s="9">
        <v>0</v>
      </c>
      <c r="N20" s="9">
        <v>0</v>
      </c>
      <c r="O20" s="9">
        <v>0</v>
      </c>
      <c r="P20" s="9">
        <f t="shared" si="4"/>
        <v>1877648319</v>
      </c>
      <c r="Q20" s="9">
        <f t="shared" si="1"/>
        <v>0</v>
      </c>
      <c r="R20" s="8">
        <f t="shared" si="2"/>
        <v>0.23801880421706453</v>
      </c>
    </row>
    <row r="21" spans="1:18" ht="15" customHeight="1" thickBot="1" x14ac:dyDescent="0.3">
      <c r="A21" s="42" t="s">
        <v>0</v>
      </c>
      <c r="B21" s="43"/>
      <c r="C21" s="43"/>
      <c r="D21" s="43"/>
      <c r="E21" s="44"/>
      <c r="F21" s="3">
        <f>SUM(F7:F20)</f>
        <v>200771655374</v>
      </c>
      <c r="G21" s="3">
        <f>SUM(G7:G20)</f>
        <v>0</v>
      </c>
      <c r="H21" s="3">
        <f>SUM(H7:H20)</f>
        <v>0</v>
      </c>
      <c r="I21" s="3">
        <f>SUM(I7:I20)</f>
        <v>6973000000</v>
      </c>
      <c r="J21" s="3">
        <f>SUM(J7:J20)</f>
        <v>193798655374</v>
      </c>
      <c r="K21" s="3">
        <f>SUM(K7:K20)</f>
        <v>123355855511.67</v>
      </c>
      <c r="L21" s="3">
        <f>SUM(L7:L20)</f>
        <v>70442799862.329987</v>
      </c>
      <c r="M21" s="3">
        <f>SUM(M7:M20)</f>
        <v>7109296054</v>
      </c>
      <c r="N21" s="3">
        <f>SUM(N7:N20)</f>
        <v>7109296054</v>
      </c>
      <c r="O21" s="3">
        <f>SUM(O7:O20)</f>
        <v>0</v>
      </c>
      <c r="P21" s="3">
        <f>SUM(P7:P20)</f>
        <v>63333503808.329994</v>
      </c>
      <c r="Q21" s="3">
        <f>SUM(Q7:Q20)</f>
        <v>0</v>
      </c>
      <c r="R21" s="2">
        <f>+L21/J21</f>
        <v>0.36348446136732371</v>
      </c>
    </row>
    <row r="22" spans="1:18" x14ac:dyDescent="0.25">
      <c r="L22" s="7"/>
      <c r="N22" s="7"/>
    </row>
    <row r="25" spans="1:18" x14ac:dyDescent="0.25">
      <c r="F25" s="40"/>
      <c r="G25" s="40"/>
      <c r="H25" s="7"/>
    </row>
    <row r="26" spans="1:18" x14ac:dyDescent="0.25">
      <c r="F26" s="40"/>
    </row>
    <row r="30" spans="1:18" x14ac:dyDescent="0.25">
      <c r="F30" s="7"/>
    </row>
    <row r="31" spans="1:18" x14ac:dyDescent="0.25">
      <c r="F31" s="39"/>
    </row>
  </sheetData>
  <mergeCells count="10">
    <mergeCell ref="A21:E21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 B7:D8 B20:D20 C9:D14 D16:D19 C16:C19 C15 H6:R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L5:AD18"/>
  <sheetViews>
    <sheetView topLeftCell="M1" workbookViewId="0">
      <selection activeCell="V17" sqref="V17"/>
    </sheetView>
  </sheetViews>
  <sheetFormatPr baseColWidth="10" defaultRowHeight="15" x14ac:dyDescent="0.25"/>
  <cols>
    <col min="12" max="12" width="28.28515625" bestFit="1" customWidth="1"/>
    <col min="13" max="13" width="11.42578125" customWidth="1"/>
    <col min="18" max="18" width="28.28515625" bestFit="1" customWidth="1"/>
    <col min="20" max="20" width="14.85546875" customWidth="1"/>
    <col min="21" max="21" width="10" hidden="1" customWidth="1"/>
    <col min="22" max="22" width="14.85546875" customWidth="1"/>
    <col min="23" max="23" width="9.28515625" customWidth="1"/>
    <col min="28" max="28" width="0" hidden="1" customWidth="1"/>
    <col min="30" max="30" width="0" hidden="1" customWidth="1"/>
  </cols>
  <sheetData>
    <row r="5" spans="12:30" ht="44.25" customHeight="1" x14ac:dyDescent="0.25">
      <c r="L5" s="21" t="s">
        <v>35</v>
      </c>
      <c r="M5" s="21" t="s">
        <v>39</v>
      </c>
      <c r="N5" s="21" t="s">
        <v>40</v>
      </c>
      <c r="O5" s="21" t="s">
        <v>41</v>
      </c>
      <c r="P5" s="21" t="s">
        <v>42</v>
      </c>
      <c r="R5" s="21" t="s">
        <v>35</v>
      </c>
      <c r="S5" s="21" t="s">
        <v>39</v>
      </c>
      <c r="T5" s="21" t="s">
        <v>49</v>
      </c>
      <c r="U5" s="21" t="s">
        <v>51</v>
      </c>
      <c r="V5" s="21" t="s">
        <v>50</v>
      </c>
      <c r="W5" s="21" t="s">
        <v>51</v>
      </c>
      <c r="Y5" s="21" t="s">
        <v>35</v>
      </c>
      <c r="Z5" s="21" t="s">
        <v>52</v>
      </c>
      <c r="AA5" s="21" t="s">
        <v>53</v>
      </c>
      <c r="AB5" s="21" t="s">
        <v>51</v>
      </c>
      <c r="AC5" s="21" t="s">
        <v>54</v>
      </c>
      <c r="AD5" s="21" t="s">
        <v>51</v>
      </c>
    </row>
    <row r="6" spans="12:30" hidden="1" x14ac:dyDescent="0.25">
      <c r="L6" s="22" t="s">
        <v>43</v>
      </c>
      <c r="M6" s="27">
        <f>SUM(M7:M10)</f>
        <v>175707.75</v>
      </c>
      <c r="N6" s="27">
        <f>SUM(N7:N10)</f>
        <v>187735</v>
      </c>
      <c r="O6" s="27">
        <f>SUM(O7:O10)</f>
        <v>-12027.250000000007</v>
      </c>
      <c r="P6" s="28">
        <f>+O6/N6</f>
        <v>-6.4065038485098716E-2</v>
      </c>
      <c r="R6" s="22" t="s">
        <v>43</v>
      </c>
      <c r="S6" s="27">
        <f>SUM(S7:S10)</f>
        <v>175707.75</v>
      </c>
      <c r="T6" s="27">
        <f>SUM(T7:T10)</f>
        <v>139213.64132738</v>
      </c>
      <c r="U6" s="36">
        <f>+T6/S6</f>
        <v>0.79230222529956706</v>
      </c>
      <c r="V6" s="27">
        <f>SUM(V7:V10)</f>
        <v>134873</v>
      </c>
      <c r="W6" s="33">
        <f>+V6/T6</f>
        <v>0.96882028739430515</v>
      </c>
      <c r="Y6" s="22" t="s">
        <v>43</v>
      </c>
      <c r="Z6" s="27">
        <f>SUM(Z7:Z10)</f>
        <v>175707.75</v>
      </c>
      <c r="AA6" s="27" t="e">
        <f>SUM(AA7:AA10)</f>
        <v>#REF!</v>
      </c>
      <c r="AB6" s="36" t="e">
        <f>+AA6/Z6</f>
        <v>#REF!</v>
      </c>
      <c r="AC6" s="27" t="e">
        <f>SUM(AC7:AC10)</f>
        <v>#REF!</v>
      </c>
      <c r="AD6" s="33" t="e">
        <f>+AC6/AA6</f>
        <v>#REF!</v>
      </c>
    </row>
    <row r="7" spans="12:30" hidden="1" x14ac:dyDescent="0.25">
      <c r="L7" s="23" t="s">
        <v>44</v>
      </c>
      <c r="M7" s="29">
        <v>86006.751999999993</v>
      </c>
      <c r="N7" s="29">
        <v>80789</v>
      </c>
      <c r="O7" s="29">
        <f>+M7-N7</f>
        <v>5217.7519999999931</v>
      </c>
      <c r="P7" s="30">
        <f t="shared" ref="P7:P13" si="0">+O7/N7</f>
        <v>6.4584931116859881E-2</v>
      </c>
      <c r="R7" s="23" t="s">
        <v>44</v>
      </c>
      <c r="S7" s="29">
        <v>86006.751999999993</v>
      </c>
      <c r="T7" s="29">
        <v>85953.5</v>
      </c>
      <c r="U7" s="37">
        <f t="shared" ref="U7:U13" si="1">+T7/S7</f>
        <v>0.99938083930898824</v>
      </c>
      <c r="V7" s="29">
        <v>85934</v>
      </c>
      <c r="W7" s="34">
        <f t="shared" ref="W7:W13" si="2">+V7/T7</f>
        <v>0.99977313314757399</v>
      </c>
      <c r="Y7" s="23" t="s">
        <v>44</v>
      </c>
      <c r="Z7" s="29">
        <v>86006.751999999993</v>
      </c>
      <c r="AA7" s="29">
        <v>85953.5</v>
      </c>
      <c r="AB7" s="37">
        <f t="shared" ref="AB7:AB13" si="3">+AA7/Z7</f>
        <v>0.99938083930898824</v>
      </c>
      <c r="AC7" s="29">
        <v>85934</v>
      </c>
      <c r="AD7" s="34">
        <f t="shared" ref="AD7:AD13" si="4">+AC7/AA7</f>
        <v>0.99977313314757399</v>
      </c>
    </row>
    <row r="8" spans="12:30" hidden="1" x14ac:dyDescent="0.25">
      <c r="L8" s="23" t="s">
        <v>5</v>
      </c>
      <c r="M8" s="29">
        <v>36365.964999999997</v>
      </c>
      <c r="N8" s="29">
        <v>35755</v>
      </c>
      <c r="O8" s="29">
        <f t="shared" ref="O8:O12" si="5">+M8-N8</f>
        <v>610.96499999999651</v>
      </c>
      <c r="P8" s="30">
        <f t="shared" si="0"/>
        <v>1.708754020416715E-2</v>
      </c>
      <c r="R8" s="23" t="s">
        <v>5</v>
      </c>
      <c r="S8" s="29">
        <v>36365.964999999997</v>
      </c>
      <c r="T8" s="29">
        <f>+ENERO!L17/1000000</f>
        <v>8.6413273800000017</v>
      </c>
      <c r="U8" s="37">
        <f t="shared" si="1"/>
        <v>2.3762128627688011E-4</v>
      </c>
      <c r="V8" s="29">
        <f>+ENERO!M17/1000000</f>
        <v>0</v>
      </c>
      <c r="W8" s="34">
        <f t="shared" si="2"/>
        <v>0</v>
      </c>
      <c r="Y8" s="23" t="s">
        <v>5</v>
      </c>
      <c r="Z8" s="29">
        <v>36365.964999999997</v>
      </c>
      <c r="AA8" s="29" t="e">
        <f>+ENERO!#REF!/1000000</f>
        <v>#REF!</v>
      </c>
      <c r="AB8" s="37" t="e">
        <f t="shared" si="3"/>
        <v>#REF!</v>
      </c>
      <c r="AC8" s="29" t="e">
        <f>+ENERO!#REF!/1000000</f>
        <v>#REF!</v>
      </c>
      <c r="AD8" s="34" t="e">
        <f t="shared" si="4"/>
        <v>#REF!</v>
      </c>
    </row>
    <row r="9" spans="12:30" hidden="1" x14ac:dyDescent="0.25">
      <c r="L9" s="23" t="s">
        <v>45</v>
      </c>
      <c r="M9" s="29">
        <v>45771.62</v>
      </c>
      <c r="N9" s="29">
        <v>48384</v>
      </c>
      <c r="O9" s="29">
        <f t="shared" si="5"/>
        <v>-2612.3799999999974</v>
      </c>
      <c r="P9" s="30">
        <f t="shared" si="0"/>
        <v>-5.3992642195767139E-2</v>
      </c>
      <c r="R9" s="23" t="s">
        <v>45</v>
      </c>
      <c r="S9" s="29">
        <v>45771.62</v>
      </c>
      <c r="T9" s="29">
        <v>45689.5</v>
      </c>
      <c r="U9" s="37">
        <f t="shared" si="1"/>
        <v>0.99820587516893655</v>
      </c>
      <c r="V9" s="29">
        <v>41377</v>
      </c>
      <c r="W9" s="34">
        <f t="shared" si="2"/>
        <v>0.90561288698716336</v>
      </c>
      <c r="Y9" s="23" t="s">
        <v>45</v>
      </c>
      <c r="Z9" s="29">
        <v>45771.62</v>
      </c>
      <c r="AA9" s="29">
        <v>45689.5</v>
      </c>
      <c r="AB9" s="37">
        <f t="shared" si="3"/>
        <v>0.99820587516893655</v>
      </c>
      <c r="AC9" s="29">
        <v>41377</v>
      </c>
      <c r="AD9" s="34">
        <f t="shared" si="4"/>
        <v>0.90561288698716336</v>
      </c>
    </row>
    <row r="10" spans="12:30" hidden="1" x14ac:dyDescent="0.25">
      <c r="L10" s="23" t="s">
        <v>46</v>
      </c>
      <c r="M10" s="29">
        <v>7563.4129999999996</v>
      </c>
      <c r="N10" s="29">
        <v>22807</v>
      </c>
      <c r="O10" s="29">
        <f t="shared" si="5"/>
        <v>-15243.587</v>
      </c>
      <c r="P10" s="30">
        <f t="shared" si="0"/>
        <v>-0.66837317490244219</v>
      </c>
      <c r="R10" s="23" t="s">
        <v>46</v>
      </c>
      <c r="S10" s="29">
        <v>7563.4129999999996</v>
      </c>
      <c r="T10" s="29">
        <v>7562</v>
      </c>
      <c r="U10" s="37">
        <f t="shared" si="1"/>
        <v>0.99981317957911331</v>
      </c>
      <c r="V10" s="29">
        <v>7562</v>
      </c>
      <c r="W10" s="34">
        <f t="shared" si="2"/>
        <v>1</v>
      </c>
      <c r="Y10" s="23" t="s">
        <v>46</v>
      </c>
      <c r="Z10" s="29">
        <v>7563.4129999999996</v>
      </c>
      <c r="AA10" s="29">
        <v>7562</v>
      </c>
      <c r="AB10" s="37">
        <f t="shared" si="3"/>
        <v>0.99981317957911331</v>
      </c>
      <c r="AC10" s="29">
        <v>7562</v>
      </c>
      <c r="AD10" s="34">
        <f t="shared" si="4"/>
        <v>1</v>
      </c>
    </row>
    <row r="11" spans="12:30" hidden="1" x14ac:dyDescent="0.25">
      <c r="L11" s="24" t="s">
        <v>47</v>
      </c>
      <c r="M11" s="27" t="e">
        <f>+M12</f>
        <v>#REF!</v>
      </c>
      <c r="N11" s="27">
        <f>+N12</f>
        <v>7893</v>
      </c>
      <c r="O11" s="27" t="e">
        <f>+O12</f>
        <v>#REF!</v>
      </c>
      <c r="P11" s="28" t="e">
        <f t="shared" si="0"/>
        <v>#REF!</v>
      </c>
      <c r="R11" s="24" t="s">
        <v>47</v>
      </c>
      <c r="S11" s="27">
        <f>+S12</f>
        <v>6634.0410739999998</v>
      </c>
      <c r="T11" s="27" t="e">
        <f>+T12</f>
        <v>#REF!</v>
      </c>
      <c r="U11" s="36" t="e">
        <f t="shared" si="1"/>
        <v>#REF!</v>
      </c>
      <c r="V11" s="27" t="e">
        <f>+V12</f>
        <v>#REF!</v>
      </c>
      <c r="W11" s="33" t="e">
        <f t="shared" si="2"/>
        <v>#REF!</v>
      </c>
      <c r="Y11" s="24" t="s">
        <v>47</v>
      </c>
      <c r="Z11" s="27">
        <f>+Z12</f>
        <v>6634.0410739999998</v>
      </c>
      <c r="AA11" s="27" t="e">
        <f>+AA12</f>
        <v>#REF!</v>
      </c>
      <c r="AB11" s="36" t="e">
        <f t="shared" si="3"/>
        <v>#REF!</v>
      </c>
      <c r="AC11" s="27" t="e">
        <f>+AC12</f>
        <v>#REF!</v>
      </c>
      <c r="AD11" s="33" t="e">
        <f t="shared" si="4"/>
        <v>#REF!</v>
      </c>
    </row>
    <row r="12" spans="12:30" ht="72" hidden="1" x14ac:dyDescent="0.25">
      <c r="L12" s="25" t="s">
        <v>48</v>
      </c>
      <c r="M12" s="29" t="e">
        <f>+ENERO!#REF!/1000000</f>
        <v>#REF!</v>
      </c>
      <c r="N12" s="29">
        <v>7893</v>
      </c>
      <c r="O12" s="29" t="e">
        <f t="shared" si="5"/>
        <v>#REF!</v>
      </c>
      <c r="P12" s="30" t="e">
        <f t="shared" si="0"/>
        <v>#REF!</v>
      </c>
      <c r="R12" s="25" t="s">
        <v>48</v>
      </c>
      <c r="S12" s="29">
        <v>6634.0410739999998</v>
      </c>
      <c r="T12" s="29" t="e">
        <f>+ENERO!#REF!/1000000</f>
        <v>#REF!</v>
      </c>
      <c r="U12" s="37" t="e">
        <f t="shared" si="1"/>
        <v>#REF!</v>
      </c>
      <c r="V12" s="29" t="e">
        <f>+ENERO!#REF!/1000000</f>
        <v>#REF!</v>
      </c>
      <c r="W12" s="34" t="e">
        <f t="shared" si="2"/>
        <v>#REF!</v>
      </c>
      <c r="Y12" s="25" t="s">
        <v>48</v>
      </c>
      <c r="Z12" s="29">
        <v>6634.0410739999998</v>
      </c>
      <c r="AA12" s="29" t="e">
        <f>+ENERO!#REF!/1000000</f>
        <v>#REF!</v>
      </c>
      <c r="AB12" s="37" t="e">
        <f t="shared" si="3"/>
        <v>#REF!</v>
      </c>
      <c r="AC12" s="29" t="e">
        <f>+ENERO!#REF!/1000000</f>
        <v>#REF!</v>
      </c>
      <c r="AD12" s="34" t="e">
        <f t="shared" si="4"/>
        <v>#REF!</v>
      </c>
    </row>
    <row r="13" spans="12:30" x14ac:dyDescent="0.25">
      <c r="L13" s="26" t="s">
        <v>0</v>
      </c>
      <c r="M13" s="31" t="e">
        <f>+M6+M11</f>
        <v>#REF!</v>
      </c>
      <c r="N13" s="31">
        <f>+N6+N11</f>
        <v>195628</v>
      </c>
      <c r="O13" s="31" t="e">
        <f>+O6+O11</f>
        <v>#REF!</v>
      </c>
      <c r="P13" s="32" t="e">
        <f t="shared" si="0"/>
        <v>#REF!</v>
      </c>
      <c r="R13" s="26" t="s">
        <v>0</v>
      </c>
      <c r="S13" s="31">
        <f>+S6+S11</f>
        <v>182341.79107400001</v>
      </c>
      <c r="T13" s="31" t="e">
        <f>+T6+T11</f>
        <v>#REF!</v>
      </c>
      <c r="U13" s="38" t="e">
        <f t="shared" si="1"/>
        <v>#REF!</v>
      </c>
      <c r="V13" s="31" t="e">
        <f>+V6+V11</f>
        <v>#REF!</v>
      </c>
      <c r="W13" s="35" t="e">
        <f t="shared" si="2"/>
        <v>#REF!</v>
      </c>
      <c r="Y13" s="26" t="s">
        <v>0</v>
      </c>
      <c r="Z13" s="31">
        <f>+Z6+Z11</f>
        <v>182341.79107400001</v>
      </c>
      <c r="AA13" s="31" t="e">
        <f>+AA6+AA11</f>
        <v>#REF!</v>
      </c>
      <c r="AB13" s="38" t="e">
        <f t="shared" si="3"/>
        <v>#REF!</v>
      </c>
      <c r="AC13" s="31" t="e">
        <f>+AC6+AC11</f>
        <v>#REF!</v>
      </c>
      <c r="AD13" s="35" t="e">
        <f t="shared" si="4"/>
        <v>#REF!</v>
      </c>
    </row>
    <row r="16" spans="12:30" x14ac:dyDescent="0.25">
      <c r="M16">
        <f>+M10/1000000</f>
        <v>7.5634129999999997E-3</v>
      </c>
    </row>
    <row r="17" spans="13:13" x14ac:dyDescent="0.25">
      <c r="M17">
        <v>36365965000</v>
      </c>
    </row>
    <row r="18" spans="13:13" x14ac:dyDescent="0.25">
      <c r="M18">
        <f>+M17/1000000</f>
        <v>36365.964999999997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5" sqref="I1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2021-02-08T21:17:58Z</dcterms:modified>
</cp:coreProperties>
</file>