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MARZ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K18" i="1"/>
  <c r="K16" i="1"/>
  <c r="K10" i="1"/>
  <c r="K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12" i="1" l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<sst xmlns="http://schemas.openxmlformats.org/spreadsheetml/2006/main" count="154" uniqueCount="86">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</sst>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8" xfId="2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8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164" fontId="8" fillId="3" borderId="5" xfId="8" applyNumberFormat="1" applyFont="1" applyFill="1" applyBorder="1"/>
    <xf numFmtId="9" fontId="8" fillId="3" borderId="5" xfId="2" applyFont="1" applyFill="1" applyBorder="1"/>
    <xf numFmtId="164" fontId="8" fillId="0" borderId="5" xfId="8" applyNumberFormat="1" applyFont="1" applyBorder="1"/>
    <xf numFmtId="9" fontId="8" fillId="0" borderId="5" xfId="2" applyFont="1" applyBorder="1"/>
    <xf numFmtId="164" fontId="7" fillId="3" borderId="5" xfId="8" applyNumberFormat="1" applyFont="1" applyFill="1" applyBorder="1"/>
    <xf numFmtId="9" fontId="7" fillId="3" borderId="5" xfId="2" applyFont="1" applyFill="1" applyBorder="1"/>
    <xf numFmtId="10" fontId="8" fillId="3" borderId="5" xfId="2" applyNumberFormat="1" applyFont="1" applyFill="1" applyBorder="1"/>
    <xf numFmtId="10" fontId="8" fillId="0" borderId="5" xfId="2" applyNumberFormat="1" applyFont="1" applyBorder="1"/>
    <xf numFmtId="10" fontId="7" fillId="3" borderId="5" xfId="2" applyNumberFormat="1" applyFont="1" applyFill="1" applyBorder="1"/>
    <xf numFmtId="10" fontId="8" fillId="3" borderId="5" xfId="2" applyNumberFormat="1" applyFont="1" applyFill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10" fontId="7" fillId="3" borderId="5" xfId="2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139205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134873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166720"/>
        <c:axId val="90034688"/>
        <c:axId val="0"/>
      </c:bar3DChart>
      <c:catAx>
        <c:axId val="83166720"/>
        <c:scaling>
          <c:orientation val="minMax"/>
        </c:scaling>
        <c:delete val="0"/>
        <c:axPos val="l"/>
        <c:majorTickMark val="out"/>
        <c:minorTickMark val="none"/>
        <c:tickLblPos val="nextTo"/>
        <c:crossAx val="90034688"/>
        <c:crosses val="autoZero"/>
        <c:auto val="1"/>
        <c:lblAlgn val="ctr"/>
        <c:lblOffset val="100"/>
        <c:noMultiLvlLbl val="0"/>
      </c:catAx>
      <c:valAx>
        <c:axId val="90034688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8316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A8" sqref="A8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0" ht="13.5" thickBot="1" x14ac:dyDescent="0.3">
      <c r="A4" s="49" t="s">
        <v>85</v>
      </c>
      <c r="B4" s="50"/>
      <c r="C4" s="50"/>
      <c r="D4" s="50"/>
      <c r="E4" s="5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23" t="s">
        <v>31</v>
      </c>
      <c r="G5" s="23" t="s">
        <v>30</v>
      </c>
      <c r="H5" s="23" t="s">
        <v>29</v>
      </c>
      <c r="I5" s="23" t="s">
        <v>28</v>
      </c>
      <c r="J5" s="23" t="s">
        <v>27</v>
      </c>
      <c r="K5" s="23" t="s">
        <v>26</v>
      </c>
      <c r="L5" s="23" t="s">
        <v>25</v>
      </c>
      <c r="M5" s="23" t="s">
        <v>24</v>
      </c>
      <c r="N5" s="23" t="s">
        <v>23</v>
      </c>
      <c r="O5" s="23" t="s">
        <v>22</v>
      </c>
      <c r="P5" s="23" t="s">
        <v>21</v>
      </c>
      <c r="Q5" s="23" t="s">
        <v>20</v>
      </c>
      <c r="R5" s="22" t="s">
        <v>19</v>
      </c>
    </row>
    <row r="6" spans="1:20" ht="15.75" customHeight="1" thickBot="1" x14ac:dyDescent="0.3">
      <c r="A6" s="52"/>
      <c r="B6" s="54"/>
      <c r="C6" s="54"/>
      <c r="D6" s="56"/>
      <c r="E6" s="54"/>
      <c r="F6" s="21" t="s">
        <v>18</v>
      </c>
      <c r="G6" s="21" t="s">
        <v>17</v>
      </c>
      <c r="H6" s="21" t="s">
        <v>16</v>
      </c>
      <c r="I6" s="21" t="s">
        <v>15</v>
      </c>
      <c r="J6" s="21" t="s">
        <v>14</v>
      </c>
      <c r="K6" s="21" t="s">
        <v>13</v>
      </c>
      <c r="L6" s="21" t="s">
        <v>12</v>
      </c>
      <c r="M6" s="21" t="s">
        <v>11</v>
      </c>
      <c r="N6" s="21" t="s">
        <v>10</v>
      </c>
      <c r="O6" s="21" t="s">
        <v>9</v>
      </c>
      <c r="P6" s="21" t="s">
        <v>8</v>
      </c>
      <c r="Q6" s="21" t="s">
        <v>7</v>
      </c>
      <c r="R6" s="20" t="s">
        <v>6</v>
      </c>
    </row>
    <row r="7" spans="1:20" ht="23.25" customHeight="1" x14ac:dyDescent="0.25">
      <c r="A7" s="19" t="s">
        <v>56</v>
      </c>
      <c r="B7" s="18" t="s">
        <v>2</v>
      </c>
      <c r="C7" s="18" t="s">
        <v>3</v>
      </c>
      <c r="D7" s="17" t="s">
        <v>1</v>
      </c>
      <c r="E7" s="16" t="s">
        <v>72</v>
      </c>
      <c r="F7" s="25">
        <v>47231313000</v>
      </c>
      <c r="G7" s="8">
        <v>0</v>
      </c>
      <c r="H7" s="8">
        <v>0</v>
      </c>
      <c r="I7" s="8">
        <v>0</v>
      </c>
      <c r="J7" s="15">
        <f t="shared" ref="J7:J22" si="0">+F7+G7-H7-I7</f>
        <v>47231313000</v>
      </c>
      <c r="K7" s="15">
        <f>+J7-L7</f>
        <v>37213235147</v>
      </c>
      <c r="L7" s="15">
        <v>10018077853</v>
      </c>
      <c r="M7" s="15">
        <v>10006746757</v>
      </c>
      <c r="N7" s="15">
        <v>10006746757</v>
      </c>
      <c r="O7" s="15">
        <v>0</v>
      </c>
      <c r="P7" s="15">
        <f>+L7-M7</f>
        <v>11331096</v>
      </c>
      <c r="Q7" s="15">
        <f t="shared" ref="Q7:Q22" si="1">+M7-N7</f>
        <v>0</v>
      </c>
      <c r="R7" s="14">
        <f t="shared" ref="R7:R23" si="2">+L7/J7</f>
        <v>0.21210669821946301</v>
      </c>
    </row>
    <row r="8" spans="1:20" ht="23.25" customHeight="1" x14ac:dyDescent="0.25">
      <c r="A8" s="19" t="s">
        <v>57</v>
      </c>
      <c r="B8" s="18" t="s">
        <v>2</v>
      </c>
      <c r="C8" s="18" t="s">
        <v>3</v>
      </c>
      <c r="D8" s="17" t="s">
        <v>1</v>
      </c>
      <c r="E8" s="16" t="s">
        <v>73</v>
      </c>
      <c r="F8" s="25">
        <v>17186583000</v>
      </c>
      <c r="G8" s="8">
        <v>0</v>
      </c>
      <c r="H8" s="8">
        <v>0</v>
      </c>
      <c r="I8" s="8">
        <v>0</v>
      </c>
      <c r="J8" s="15">
        <f t="shared" si="0"/>
        <v>17186583000</v>
      </c>
      <c r="K8" s="15">
        <f t="shared" ref="K8:K22" si="3">+J8-L8</f>
        <v>13382528003</v>
      </c>
      <c r="L8" s="15">
        <v>3804054997</v>
      </c>
      <c r="M8" s="15">
        <v>3803217271</v>
      </c>
      <c r="N8" s="15">
        <v>3803217271</v>
      </c>
      <c r="O8" s="15">
        <v>0</v>
      </c>
      <c r="P8" s="15">
        <f t="shared" ref="P8:P22" si="4">+L8-M8</f>
        <v>837726</v>
      </c>
      <c r="Q8" s="15">
        <f t="shared" si="1"/>
        <v>0</v>
      </c>
      <c r="R8" s="14">
        <f t="shared" si="2"/>
        <v>0.2213386452094637</v>
      </c>
    </row>
    <row r="9" spans="1:20" ht="23.25" customHeight="1" x14ac:dyDescent="0.25">
      <c r="A9" s="19" t="s">
        <v>58</v>
      </c>
      <c r="B9" s="18" t="s">
        <v>2</v>
      </c>
      <c r="C9" s="18" t="s">
        <v>3</v>
      </c>
      <c r="D9" s="17" t="s">
        <v>1</v>
      </c>
      <c r="E9" s="16" t="s">
        <v>74</v>
      </c>
      <c r="F9" s="25">
        <v>4725182000</v>
      </c>
      <c r="G9" s="8">
        <v>0</v>
      </c>
      <c r="H9" s="8">
        <v>0</v>
      </c>
      <c r="I9" s="8">
        <v>0</v>
      </c>
      <c r="J9" s="15">
        <f t="shared" si="0"/>
        <v>4725182000</v>
      </c>
      <c r="K9" s="15">
        <f t="shared" si="3"/>
        <v>4031727080</v>
      </c>
      <c r="L9" s="15">
        <v>693454920</v>
      </c>
      <c r="M9" s="15">
        <v>674217486</v>
      </c>
      <c r="N9" s="15">
        <v>674217486</v>
      </c>
      <c r="O9" s="15">
        <v>0</v>
      </c>
      <c r="P9" s="15">
        <f t="shared" si="4"/>
        <v>19237434</v>
      </c>
      <c r="Q9" s="15">
        <f t="shared" si="1"/>
        <v>0</v>
      </c>
      <c r="R9" s="14">
        <f t="shared" si="2"/>
        <v>0.1467572931582318</v>
      </c>
    </row>
    <row r="10" spans="1:20" ht="23.25" customHeight="1" x14ac:dyDescent="0.25">
      <c r="A10" s="19" t="s">
        <v>59</v>
      </c>
      <c r="B10" s="18" t="s">
        <v>2</v>
      </c>
      <c r="C10" s="18" t="s">
        <v>3</v>
      </c>
      <c r="D10" s="17" t="s">
        <v>1</v>
      </c>
      <c r="E10" s="16" t="s">
        <v>72</v>
      </c>
      <c r="F10" s="25">
        <v>12006465000</v>
      </c>
      <c r="G10" s="8">
        <v>0</v>
      </c>
      <c r="H10" s="8">
        <v>0</v>
      </c>
      <c r="I10" s="8">
        <v>0</v>
      </c>
      <c r="J10" s="15">
        <f t="shared" si="0"/>
        <v>12006465000</v>
      </c>
      <c r="K10" s="15">
        <f t="shared" si="3"/>
        <v>9332279082</v>
      </c>
      <c r="L10" s="15">
        <v>2674185918</v>
      </c>
      <c r="M10" s="15">
        <v>2671706576</v>
      </c>
      <c r="N10" s="15">
        <v>2671706576</v>
      </c>
      <c r="O10" s="15">
        <v>0</v>
      </c>
      <c r="P10" s="15">
        <f t="shared" si="4"/>
        <v>2479342</v>
      </c>
      <c r="Q10" s="15">
        <f t="shared" si="1"/>
        <v>0</v>
      </c>
      <c r="R10" s="14">
        <f t="shared" si="2"/>
        <v>0.22272883134211444</v>
      </c>
    </row>
    <row r="11" spans="1:20" ht="23.25" customHeight="1" x14ac:dyDescent="0.25">
      <c r="A11" s="19" t="s">
        <v>60</v>
      </c>
      <c r="B11" s="18" t="s">
        <v>2</v>
      </c>
      <c r="C11" s="18" t="s">
        <v>3</v>
      </c>
      <c r="D11" s="17" t="s">
        <v>1</v>
      </c>
      <c r="E11" s="16" t="s">
        <v>75</v>
      </c>
      <c r="F11" s="25">
        <v>4748531000</v>
      </c>
      <c r="G11" s="8">
        <v>0</v>
      </c>
      <c r="H11" s="8">
        <v>0</v>
      </c>
      <c r="I11" s="8">
        <v>0</v>
      </c>
      <c r="J11" s="15">
        <f t="shared" si="0"/>
        <v>4748531000</v>
      </c>
      <c r="K11" s="15">
        <f t="shared" si="3"/>
        <v>3770587331</v>
      </c>
      <c r="L11" s="15">
        <v>977943669</v>
      </c>
      <c r="M11" s="15">
        <v>977872281</v>
      </c>
      <c r="N11" s="15">
        <v>977872281</v>
      </c>
      <c r="O11" s="15">
        <v>0</v>
      </c>
      <c r="P11" s="15">
        <f t="shared" si="4"/>
        <v>71388</v>
      </c>
      <c r="Q11" s="15">
        <f t="shared" si="1"/>
        <v>0</v>
      </c>
      <c r="R11" s="14">
        <f t="shared" si="2"/>
        <v>0.20594656937061168</v>
      </c>
    </row>
    <row r="12" spans="1:20" ht="23.25" customHeight="1" x14ac:dyDescent="0.25">
      <c r="A12" s="19" t="s">
        <v>61</v>
      </c>
      <c r="B12" s="18" t="s">
        <v>2</v>
      </c>
      <c r="C12" s="18" t="s">
        <v>3</v>
      </c>
      <c r="D12" s="17" t="s">
        <v>1</v>
      </c>
      <c r="E12" s="16" t="s">
        <v>74</v>
      </c>
      <c r="F12" s="25">
        <v>1084357000</v>
      </c>
      <c r="G12" s="8">
        <v>0</v>
      </c>
      <c r="H12" s="8">
        <v>0</v>
      </c>
      <c r="I12" s="8">
        <v>0</v>
      </c>
      <c r="J12" s="15">
        <f t="shared" si="0"/>
        <v>1084357000</v>
      </c>
      <c r="K12" s="15">
        <f t="shared" si="3"/>
        <v>926659164</v>
      </c>
      <c r="L12" s="15">
        <v>157697836</v>
      </c>
      <c r="M12" s="15">
        <v>157697836</v>
      </c>
      <c r="N12" s="15">
        <v>157697836</v>
      </c>
      <c r="O12" s="15">
        <v>0</v>
      </c>
      <c r="P12" s="15">
        <f t="shared" si="4"/>
        <v>0</v>
      </c>
      <c r="Q12" s="15">
        <f t="shared" si="1"/>
        <v>0</v>
      </c>
      <c r="R12" s="14">
        <f t="shared" si="2"/>
        <v>0.14542981324416221</v>
      </c>
    </row>
    <row r="13" spans="1:20" ht="23.25" customHeight="1" x14ac:dyDescent="0.25">
      <c r="A13" s="12" t="s">
        <v>62</v>
      </c>
      <c r="B13" s="18" t="s">
        <v>2</v>
      </c>
      <c r="C13" s="18" t="s">
        <v>3</v>
      </c>
      <c r="D13" s="17" t="s">
        <v>1</v>
      </c>
      <c r="E13" s="11" t="s">
        <v>76</v>
      </c>
      <c r="F13" s="26">
        <v>80949695294</v>
      </c>
      <c r="G13" s="8">
        <v>0</v>
      </c>
      <c r="H13" s="8">
        <v>0</v>
      </c>
      <c r="I13" s="8">
        <v>0</v>
      </c>
      <c r="J13" s="15">
        <f t="shared" si="0"/>
        <v>80949695294</v>
      </c>
      <c r="K13" s="15">
        <f t="shared" si="3"/>
        <v>25830562792.860001</v>
      </c>
      <c r="L13" s="8">
        <v>55119132501.139999</v>
      </c>
      <c r="M13" s="8">
        <v>11490286949.01</v>
      </c>
      <c r="N13" s="8">
        <v>11488810890.01</v>
      </c>
      <c r="O13" s="15">
        <v>0</v>
      </c>
      <c r="P13" s="15">
        <f t="shared" si="4"/>
        <v>43628845552.129997</v>
      </c>
      <c r="Q13" s="15">
        <f t="shared" si="1"/>
        <v>1476059</v>
      </c>
      <c r="R13" s="14">
        <f t="shared" si="2"/>
        <v>0.68090599107203109</v>
      </c>
    </row>
    <row r="14" spans="1:20" ht="23.25" customHeight="1" x14ac:dyDescent="0.25">
      <c r="A14" s="12" t="s">
        <v>63</v>
      </c>
      <c r="B14" s="18" t="s">
        <v>2</v>
      </c>
      <c r="C14" s="18" t="s">
        <v>3</v>
      </c>
      <c r="D14" s="17" t="s">
        <v>1</v>
      </c>
      <c r="E14" s="11" t="s">
        <v>4</v>
      </c>
      <c r="F14" s="26">
        <v>11370000</v>
      </c>
      <c r="G14" s="8">
        <v>0</v>
      </c>
      <c r="H14" s="8">
        <v>0</v>
      </c>
      <c r="I14" s="8">
        <v>0</v>
      </c>
      <c r="J14" s="15">
        <f t="shared" si="0"/>
        <v>11370000</v>
      </c>
      <c r="K14" s="15">
        <f t="shared" si="3"/>
        <v>11370000</v>
      </c>
      <c r="L14" s="8">
        <v>0</v>
      </c>
      <c r="M14" s="8">
        <v>0</v>
      </c>
      <c r="N14" s="8">
        <v>0</v>
      </c>
      <c r="O14" s="15">
        <v>0</v>
      </c>
      <c r="P14" s="15">
        <f t="shared" si="4"/>
        <v>0</v>
      </c>
      <c r="Q14" s="15">
        <f t="shared" si="1"/>
        <v>0</v>
      </c>
      <c r="R14" s="14">
        <f t="shared" si="2"/>
        <v>0</v>
      </c>
    </row>
    <row r="15" spans="1:20" ht="23.25" customHeight="1" x14ac:dyDescent="0.25">
      <c r="A15" s="12" t="s">
        <v>64</v>
      </c>
      <c r="B15" s="18" t="s">
        <v>2</v>
      </c>
      <c r="C15" s="18" t="s">
        <v>3</v>
      </c>
      <c r="D15" s="17" t="s">
        <v>1</v>
      </c>
      <c r="E15" s="11" t="s">
        <v>77</v>
      </c>
      <c r="F15" s="26">
        <v>400000000</v>
      </c>
      <c r="G15" s="8">
        <v>0</v>
      </c>
      <c r="H15" s="8">
        <v>0</v>
      </c>
      <c r="I15" s="8">
        <v>0</v>
      </c>
      <c r="J15" s="15">
        <f t="shared" si="0"/>
        <v>400000000</v>
      </c>
      <c r="K15" s="15">
        <f t="shared" si="3"/>
        <v>140642699</v>
      </c>
      <c r="L15" s="8">
        <v>259357301</v>
      </c>
      <c r="M15" s="8">
        <v>238758734</v>
      </c>
      <c r="N15" s="8">
        <v>238758734</v>
      </c>
      <c r="O15" s="15">
        <v>0</v>
      </c>
      <c r="P15" s="15">
        <f t="shared" si="4"/>
        <v>20598567</v>
      </c>
      <c r="Q15" s="15">
        <f t="shared" si="1"/>
        <v>0</v>
      </c>
      <c r="R15" s="14">
        <f t="shared" si="2"/>
        <v>0.64839325250000002</v>
      </c>
    </row>
    <row r="16" spans="1:20" ht="23.25" customHeight="1" x14ac:dyDescent="0.25">
      <c r="A16" s="12" t="s">
        <v>65</v>
      </c>
      <c r="B16" s="18" t="s">
        <v>2</v>
      </c>
      <c r="C16" s="18" t="s">
        <v>3</v>
      </c>
      <c r="D16" s="17" t="s">
        <v>1</v>
      </c>
      <c r="E16" s="11" t="s">
        <v>78</v>
      </c>
      <c r="F16" s="26">
        <v>16002815000</v>
      </c>
      <c r="G16" s="8">
        <v>0</v>
      </c>
      <c r="H16" s="8">
        <v>0</v>
      </c>
      <c r="I16" s="8">
        <v>0</v>
      </c>
      <c r="J16" s="15">
        <f t="shared" si="0"/>
        <v>16002815000</v>
      </c>
      <c r="K16" s="15">
        <f t="shared" si="3"/>
        <v>6857740769.6000004</v>
      </c>
      <c r="L16" s="8">
        <v>9145074230.3999996</v>
      </c>
      <c r="M16" s="8">
        <v>3273708346.4899998</v>
      </c>
      <c r="N16" s="8">
        <v>3273708346.4899998</v>
      </c>
      <c r="O16" s="15">
        <v>0</v>
      </c>
      <c r="P16" s="15">
        <f t="shared" si="4"/>
        <v>5871365883.9099998</v>
      </c>
      <c r="Q16" s="15">
        <f t="shared" si="1"/>
        <v>0</v>
      </c>
      <c r="R16" s="14">
        <f t="shared" si="2"/>
        <v>0.5714665969955911</v>
      </c>
      <c r="T16" s="13"/>
    </row>
    <row r="17" spans="1:18" ht="23.25" customHeight="1" x14ac:dyDescent="0.25">
      <c r="A17" s="12" t="s">
        <v>66</v>
      </c>
      <c r="B17" s="18" t="s">
        <v>2</v>
      </c>
      <c r="C17" s="18" t="s">
        <v>3</v>
      </c>
      <c r="D17" s="17" t="s">
        <v>1</v>
      </c>
      <c r="E17" s="11" t="s">
        <v>79</v>
      </c>
      <c r="F17" s="26">
        <v>744434000</v>
      </c>
      <c r="G17" s="8">
        <v>0</v>
      </c>
      <c r="H17" s="8">
        <v>0</v>
      </c>
      <c r="I17" s="8">
        <v>0</v>
      </c>
      <c r="J17" s="15">
        <f t="shared" si="0"/>
        <v>744434000</v>
      </c>
      <c r="K17" s="15">
        <f t="shared" si="3"/>
        <v>430557459.89999998</v>
      </c>
      <c r="L17" s="8">
        <v>313876540.10000002</v>
      </c>
      <c r="M17" s="8">
        <v>37417611.340000004</v>
      </c>
      <c r="N17" s="8">
        <v>37417611.340000004</v>
      </c>
      <c r="O17" s="15">
        <v>0</v>
      </c>
      <c r="P17" s="15">
        <f t="shared" si="4"/>
        <v>276458928.75999999</v>
      </c>
      <c r="Q17" s="15">
        <f t="shared" si="1"/>
        <v>0</v>
      </c>
      <c r="R17" s="14">
        <f t="shared" si="2"/>
        <v>0.42163111854106611</v>
      </c>
    </row>
    <row r="18" spans="1:18" ht="23.25" customHeight="1" x14ac:dyDescent="0.25">
      <c r="A18" s="12" t="s">
        <v>67</v>
      </c>
      <c r="B18" s="18" t="s">
        <v>2</v>
      </c>
      <c r="C18" s="18" t="s">
        <v>3</v>
      </c>
      <c r="D18" s="17" t="s">
        <v>1</v>
      </c>
      <c r="E18" s="11" t="s">
        <v>80</v>
      </c>
      <c r="F18" s="26">
        <v>6487000</v>
      </c>
      <c r="G18" s="8">
        <v>0</v>
      </c>
      <c r="H18" s="8">
        <v>0</v>
      </c>
      <c r="I18" s="8">
        <v>0</v>
      </c>
      <c r="J18" s="15">
        <f t="shared" si="0"/>
        <v>6487000</v>
      </c>
      <c r="K18" s="15">
        <f t="shared" si="3"/>
        <v>6487000</v>
      </c>
      <c r="L18" s="8">
        <v>0</v>
      </c>
      <c r="M18" s="8">
        <v>0</v>
      </c>
      <c r="N18" s="8">
        <v>0</v>
      </c>
      <c r="O18" s="15">
        <v>0</v>
      </c>
      <c r="P18" s="15">
        <f t="shared" si="4"/>
        <v>0</v>
      </c>
      <c r="Q18" s="15">
        <f t="shared" si="1"/>
        <v>0</v>
      </c>
      <c r="R18" s="14">
        <f t="shared" si="2"/>
        <v>0</v>
      </c>
    </row>
    <row r="19" spans="1:18" ht="23.25" customHeight="1" x14ac:dyDescent="0.25">
      <c r="A19" s="12" t="s">
        <v>68</v>
      </c>
      <c r="B19" s="18" t="s">
        <v>2</v>
      </c>
      <c r="C19" s="18" t="s">
        <v>3</v>
      </c>
      <c r="D19" s="17" t="s">
        <v>1</v>
      </c>
      <c r="E19" s="11" t="s">
        <v>81</v>
      </c>
      <c r="F19" s="26">
        <v>2000000</v>
      </c>
      <c r="G19" s="8">
        <v>0</v>
      </c>
      <c r="H19" s="8">
        <v>0</v>
      </c>
      <c r="I19" s="8">
        <v>0</v>
      </c>
      <c r="J19" s="15">
        <f t="shared" si="0"/>
        <v>2000000</v>
      </c>
      <c r="K19" s="15">
        <f t="shared" si="3"/>
        <v>2000000</v>
      </c>
      <c r="L19" s="8">
        <v>0</v>
      </c>
      <c r="M19" s="8">
        <v>0</v>
      </c>
      <c r="N19" s="8">
        <v>0</v>
      </c>
      <c r="O19" s="15">
        <v>0</v>
      </c>
      <c r="P19" s="15">
        <f t="shared" si="4"/>
        <v>0</v>
      </c>
      <c r="Q19" s="15">
        <f t="shared" si="1"/>
        <v>0</v>
      </c>
      <c r="R19" s="14">
        <f t="shared" si="2"/>
        <v>0</v>
      </c>
    </row>
    <row r="20" spans="1:18" ht="23.25" customHeight="1" x14ac:dyDescent="0.25">
      <c r="A20" s="12" t="s">
        <v>69</v>
      </c>
      <c r="B20" s="18" t="s">
        <v>2</v>
      </c>
      <c r="C20" s="18">
        <v>11</v>
      </c>
      <c r="D20" s="17" t="s">
        <v>1</v>
      </c>
      <c r="E20" s="11" t="s">
        <v>82</v>
      </c>
      <c r="F20" s="26">
        <v>711186224</v>
      </c>
      <c r="G20" s="8">
        <v>0</v>
      </c>
      <c r="H20" s="8">
        <v>0</v>
      </c>
      <c r="I20" s="8">
        <v>0</v>
      </c>
      <c r="J20" s="15">
        <f t="shared" si="0"/>
        <v>711186224</v>
      </c>
      <c r="K20" s="15">
        <f t="shared" si="3"/>
        <v>711186224</v>
      </c>
      <c r="L20" s="8">
        <v>0</v>
      </c>
      <c r="M20" s="8">
        <v>0</v>
      </c>
      <c r="N20" s="8">
        <v>0</v>
      </c>
      <c r="O20" s="15">
        <v>0</v>
      </c>
      <c r="P20" s="15">
        <f t="shared" si="4"/>
        <v>0</v>
      </c>
      <c r="Q20" s="15">
        <f t="shared" si="1"/>
        <v>0</v>
      </c>
      <c r="R20" s="14">
        <f t="shared" si="2"/>
        <v>0</v>
      </c>
    </row>
    <row r="21" spans="1:18" ht="23.25" customHeight="1" x14ac:dyDescent="0.25">
      <c r="A21" s="12" t="s">
        <v>70</v>
      </c>
      <c r="B21" s="18" t="s">
        <v>2</v>
      </c>
      <c r="C21" s="18">
        <v>11</v>
      </c>
      <c r="D21" s="17" t="s">
        <v>1</v>
      </c>
      <c r="E21" s="11" t="s">
        <v>83</v>
      </c>
      <c r="F21" s="26">
        <v>2345854850</v>
      </c>
      <c r="G21" s="8">
        <v>0</v>
      </c>
      <c r="H21" s="8">
        <v>2345854850</v>
      </c>
      <c r="I21" s="8">
        <v>0</v>
      </c>
      <c r="J21" s="15">
        <f t="shared" si="0"/>
        <v>0</v>
      </c>
      <c r="K21" s="15">
        <f t="shared" si="3"/>
        <v>0</v>
      </c>
      <c r="L21" s="8">
        <v>0</v>
      </c>
      <c r="M21" s="8">
        <v>0</v>
      </c>
      <c r="N21" s="8">
        <v>0</v>
      </c>
      <c r="O21" s="15">
        <v>0</v>
      </c>
      <c r="P21" s="15">
        <f t="shared" si="4"/>
        <v>0</v>
      </c>
      <c r="Q21" s="15">
        <f t="shared" si="1"/>
        <v>0</v>
      </c>
      <c r="R21" s="14" t="e">
        <f t="shared" si="2"/>
        <v>#DIV/0!</v>
      </c>
    </row>
    <row r="22" spans="1:18" ht="23.25" customHeight="1" thickBot="1" x14ac:dyDescent="0.3">
      <c r="A22" s="10" t="s">
        <v>71</v>
      </c>
      <c r="B22" s="18" t="s">
        <v>2</v>
      </c>
      <c r="C22" s="18">
        <v>11</v>
      </c>
      <c r="D22" s="17" t="s">
        <v>1</v>
      </c>
      <c r="E22" s="9" t="s">
        <v>84</v>
      </c>
      <c r="F22" s="26">
        <v>3577000000</v>
      </c>
      <c r="G22" s="8">
        <v>2345854850</v>
      </c>
      <c r="H22" s="8">
        <v>0</v>
      </c>
      <c r="I22" s="8">
        <v>0</v>
      </c>
      <c r="J22" s="15">
        <f t="shared" si="0"/>
        <v>5922854850</v>
      </c>
      <c r="K22" s="15">
        <f t="shared" si="3"/>
        <v>5922854850</v>
      </c>
      <c r="L22" s="8">
        <v>0</v>
      </c>
      <c r="M22" s="8">
        <v>0</v>
      </c>
      <c r="N22" s="8">
        <v>0</v>
      </c>
      <c r="O22" s="15">
        <v>0</v>
      </c>
      <c r="P22" s="15">
        <f t="shared" si="4"/>
        <v>0</v>
      </c>
      <c r="Q22" s="15">
        <f t="shared" si="1"/>
        <v>0</v>
      </c>
      <c r="R22" s="14">
        <f t="shared" si="2"/>
        <v>0</v>
      </c>
    </row>
    <row r="23" spans="1:18" ht="15" customHeight="1" thickBot="1" x14ac:dyDescent="0.3">
      <c r="A23" s="7"/>
      <c r="B23" s="6"/>
      <c r="C23" s="6"/>
      <c r="D23" s="5"/>
      <c r="E23" s="4" t="s">
        <v>0</v>
      </c>
      <c r="F23" s="3">
        <f t="shared" ref="F23:Q23" si="5">SUM(F7:F22)</f>
        <v>191733273368</v>
      </c>
      <c r="G23" s="3">
        <f t="shared" si="5"/>
        <v>2345854850</v>
      </c>
      <c r="H23" s="3">
        <f t="shared" si="5"/>
        <v>2345854850</v>
      </c>
      <c r="I23" s="3">
        <f t="shared" si="5"/>
        <v>0</v>
      </c>
      <c r="J23" s="3">
        <f t="shared" si="5"/>
        <v>191733273368</v>
      </c>
      <c r="K23" s="3">
        <f t="shared" si="5"/>
        <v>108570417602.36</v>
      </c>
      <c r="L23" s="3">
        <f t="shared" si="5"/>
        <v>83162855765.639999</v>
      </c>
      <c r="M23" s="3">
        <f>SUM(M7:M22)</f>
        <v>33331629847.84</v>
      </c>
      <c r="N23" s="3">
        <f t="shared" si="5"/>
        <v>33330153788.84</v>
      </c>
      <c r="O23" s="3">
        <f t="shared" si="5"/>
        <v>0</v>
      </c>
      <c r="P23" s="3">
        <f t="shared" si="5"/>
        <v>49831225917.799995</v>
      </c>
      <c r="Q23" s="3">
        <f t="shared" si="5"/>
        <v>1476059</v>
      </c>
      <c r="R23" s="2">
        <f t="shared" si="2"/>
        <v>0.4337424292862449</v>
      </c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7" t="s">
        <v>36</v>
      </c>
      <c r="M5" s="27" t="s">
        <v>40</v>
      </c>
      <c r="N5" s="27" t="s">
        <v>41</v>
      </c>
      <c r="O5" s="27" t="s">
        <v>42</v>
      </c>
      <c r="P5" s="27" t="s">
        <v>43</v>
      </c>
      <c r="R5" s="27" t="s">
        <v>36</v>
      </c>
      <c r="S5" s="27" t="s">
        <v>40</v>
      </c>
      <c r="T5" s="27" t="s">
        <v>50</v>
      </c>
      <c r="U5" s="27" t="s">
        <v>52</v>
      </c>
      <c r="V5" s="27" t="s">
        <v>51</v>
      </c>
      <c r="W5" s="27" t="s">
        <v>52</v>
      </c>
      <c r="Y5" s="27" t="s">
        <v>36</v>
      </c>
      <c r="Z5" s="27" t="s">
        <v>53</v>
      </c>
      <c r="AA5" s="27" t="s">
        <v>54</v>
      </c>
      <c r="AB5" s="27" t="s">
        <v>52</v>
      </c>
      <c r="AC5" s="27" t="s">
        <v>55</v>
      </c>
      <c r="AD5" s="27" t="s">
        <v>52</v>
      </c>
    </row>
    <row r="6" spans="12:30" hidden="1" x14ac:dyDescent="0.25">
      <c r="L6" s="28" t="s">
        <v>44</v>
      </c>
      <c r="M6" s="33">
        <f>SUM(M7:M10)</f>
        <v>175707.75</v>
      </c>
      <c r="N6" s="33">
        <f>SUM(N7:N10)</f>
        <v>187735</v>
      </c>
      <c r="O6" s="33">
        <f>SUM(O7:O10)</f>
        <v>-12027.250000000007</v>
      </c>
      <c r="P6" s="34">
        <f>+O6/N6</f>
        <v>-6.4065038485098716E-2</v>
      </c>
      <c r="R6" s="28" t="s">
        <v>44</v>
      </c>
      <c r="S6" s="33">
        <f>SUM(S7:S10)</f>
        <v>175707.75</v>
      </c>
      <c r="T6" s="33">
        <f>SUM(T7:T10)</f>
        <v>148350.0742304</v>
      </c>
      <c r="U6" s="42">
        <f>+T6/S6</f>
        <v>0.84430011897824653</v>
      </c>
      <c r="V6" s="33">
        <f>SUM(V7:V10)</f>
        <v>138146.70834648999</v>
      </c>
      <c r="W6" s="39">
        <f>+V6/T6</f>
        <v>0.93122102609761193</v>
      </c>
      <c r="Y6" s="28" t="s">
        <v>44</v>
      </c>
      <c r="Z6" s="33">
        <f>SUM(Z7:Z10)</f>
        <v>175707.75</v>
      </c>
      <c r="AA6" s="33">
        <f>SUM(AA7:AA10)</f>
        <v>139205</v>
      </c>
      <c r="AB6" s="42">
        <f>+AA6/Z6</f>
        <v>0.7922530451844042</v>
      </c>
      <c r="AC6" s="33">
        <f>SUM(AC7:AC10)</f>
        <v>134873</v>
      </c>
      <c r="AD6" s="39">
        <f>+AC6/AA6</f>
        <v>0.96888042814554076</v>
      </c>
    </row>
    <row r="7" spans="12:30" hidden="1" x14ac:dyDescent="0.25">
      <c r="L7" s="29" t="s">
        <v>45</v>
      </c>
      <c r="M7" s="35">
        <v>86006.751999999993</v>
      </c>
      <c r="N7" s="35">
        <v>80789</v>
      </c>
      <c r="O7" s="35">
        <f>+M7-N7</f>
        <v>5217.7519999999931</v>
      </c>
      <c r="P7" s="36">
        <f t="shared" ref="P7:P13" si="0">+O7/N7</f>
        <v>6.4584931116859881E-2</v>
      </c>
      <c r="R7" s="29" t="s">
        <v>45</v>
      </c>
      <c r="S7" s="35">
        <v>86006.751999999993</v>
      </c>
      <c r="T7" s="35">
        <v>85953.5</v>
      </c>
      <c r="U7" s="43">
        <f t="shared" ref="U7:U13" si="1">+T7/S7</f>
        <v>0.99938083930898824</v>
      </c>
      <c r="V7" s="35">
        <v>85934</v>
      </c>
      <c r="W7" s="40">
        <f t="shared" ref="W7:W13" si="2">+V7/T7</f>
        <v>0.99977313314757399</v>
      </c>
      <c r="Y7" s="29" t="s">
        <v>45</v>
      </c>
      <c r="Z7" s="35">
        <v>86006.751999999993</v>
      </c>
      <c r="AA7" s="35">
        <v>85953.5</v>
      </c>
      <c r="AB7" s="43">
        <f t="shared" ref="AB7:AB13" si="3">+AA7/Z7</f>
        <v>0.99938083930898824</v>
      </c>
      <c r="AC7" s="35">
        <v>85934</v>
      </c>
      <c r="AD7" s="40">
        <f t="shared" ref="AD7:AD13" si="4">+AC7/AA7</f>
        <v>0.99977313314757399</v>
      </c>
    </row>
    <row r="8" spans="12:30" hidden="1" x14ac:dyDescent="0.25">
      <c r="L8" s="29" t="s">
        <v>5</v>
      </c>
      <c r="M8" s="35">
        <v>36365.964999999997</v>
      </c>
      <c r="N8" s="35">
        <v>35755</v>
      </c>
      <c r="O8" s="35">
        <f t="shared" ref="O8:O12" si="5">+M8-N8</f>
        <v>610.96499999999651</v>
      </c>
      <c r="P8" s="36">
        <f t="shared" si="0"/>
        <v>1.708754020416715E-2</v>
      </c>
      <c r="R8" s="29" t="s">
        <v>5</v>
      </c>
      <c r="S8" s="35">
        <v>36365.964999999997</v>
      </c>
      <c r="T8" s="35">
        <f>+MARZO!L16/1000000</f>
        <v>9145.0742303999996</v>
      </c>
      <c r="U8" s="43">
        <f t="shared" si="1"/>
        <v>0.25147343760573931</v>
      </c>
      <c r="V8" s="35">
        <f>+MARZO!M16/1000000</f>
        <v>3273.7083464899997</v>
      </c>
      <c r="W8" s="40">
        <f t="shared" si="2"/>
        <v>0.35797504361501609</v>
      </c>
      <c r="Y8" s="29" t="s">
        <v>5</v>
      </c>
      <c r="Z8" s="35">
        <v>36365.964999999997</v>
      </c>
      <c r="AA8" s="35">
        <f>+MARZO!S16/1000000</f>
        <v>0</v>
      </c>
      <c r="AB8" s="43">
        <f t="shared" si="3"/>
        <v>0</v>
      </c>
      <c r="AC8" s="35">
        <f>+MARZO!T16/1000000</f>
        <v>0</v>
      </c>
      <c r="AD8" s="40" t="e">
        <f t="shared" si="4"/>
        <v>#DIV/0!</v>
      </c>
    </row>
    <row r="9" spans="12:30" hidden="1" x14ac:dyDescent="0.25">
      <c r="L9" s="29" t="s">
        <v>46</v>
      </c>
      <c r="M9" s="35">
        <v>45771.62</v>
      </c>
      <c r="N9" s="35">
        <v>48384</v>
      </c>
      <c r="O9" s="35">
        <f t="shared" si="5"/>
        <v>-2612.3799999999974</v>
      </c>
      <c r="P9" s="36">
        <f t="shared" si="0"/>
        <v>-5.3992642195767139E-2</v>
      </c>
      <c r="R9" s="29" t="s">
        <v>46</v>
      </c>
      <c r="S9" s="35">
        <v>45771.62</v>
      </c>
      <c r="T9" s="35">
        <v>45689.5</v>
      </c>
      <c r="U9" s="43">
        <f t="shared" si="1"/>
        <v>0.99820587516893655</v>
      </c>
      <c r="V9" s="35">
        <v>41377</v>
      </c>
      <c r="W9" s="40">
        <f t="shared" si="2"/>
        <v>0.90561288698716336</v>
      </c>
      <c r="Y9" s="29" t="s">
        <v>46</v>
      </c>
      <c r="Z9" s="35">
        <v>45771.62</v>
      </c>
      <c r="AA9" s="35">
        <v>45689.5</v>
      </c>
      <c r="AB9" s="43">
        <f t="shared" si="3"/>
        <v>0.99820587516893655</v>
      </c>
      <c r="AC9" s="35">
        <v>41377</v>
      </c>
      <c r="AD9" s="40">
        <f t="shared" si="4"/>
        <v>0.90561288698716336</v>
      </c>
    </row>
    <row r="10" spans="12:30" hidden="1" x14ac:dyDescent="0.25">
      <c r="L10" s="29" t="s">
        <v>47</v>
      </c>
      <c r="M10" s="35">
        <v>7563.4129999999996</v>
      </c>
      <c r="N10" s="35">
        <v>22807</v>
      </c>
      <c r="O10" s="35">
        <f t="shared" si="5"/>
        <v>-15243.587</v>
      </c>
      <c r="P10" s="36">
        <f t="shared" si="0"/>
        <v>-0.66837317490244219</v>
      </c>
      <c r="R10" s="29" t="s">
        <v>47</v>
      </c>
      <c r="S10" s="35">
        <v>7563.4129999999996</v>
      </c>
      <c r="T10" s="35">
        <v>7562</v>
      </c>
      <c r="U10" s="43">
        <f t="shared" si="1"/>
        <v>0.99981317957911331</v>
      </c>
      <c r="V10" s="35">
        <v>7562</v>
      </c>
      <c r="W10" s="40">
        <f t="shared" si="2"/>
        <v>1</v>
      </c>
      <c r="Y10" s="29" t="s">
        <v>47</v>
      </c>
      <c r="Z10" s="35">
        <v>7563.4129999999996</v>
      </c>
      <c r="AA10" s="35">
        <v>7562</v>
      </c>
      <c r="AB10" s="43">
        <f t="shared" si="3"/>
        <v>0.99981317957911331</v>
      </c>
      <c r="AC10" s="35">
        <v>7562</v>
      </c>
      <c r="AD10" s="40">
        <f t="shared" si="4"/>
        <v>1</v>
      </c>
    </row>
    <row r="11" spans="12:30" hidden="1" x14ac:dyDescent="0.25">
      <c r="L11" s="30" t="s">
        <v>48</v>
      </c>
      <c r="M11" s="33">
        <f>+M12</f>
        <v>5922.8548499999997</v>
      </c>
      <c r="N11" s="33">
        <f>+N12</f>
        <v>7893</v>
      </c>
      <c r="O11" s="33">
        <f>+O12</f>
        <v>-1970.1451500000003</v>
      </c>
      <c r="P11" s="34">
        <f t="shared" si="0"/>
        <v>-0.24960663245914105</v>
      </c>
      <c r="R11" s="30" t="s">
        <v>48</v>
      </c>
      <c r="S11" s="33">
        <f>+S12</f>
        <v>6634.0410739999998</v>
      </c>
      <c r="T11" s="33">
        <f>+T12</f>
        <v>0</v>
      </c>
      <c r="U11" s="42">
        <f t="shared" si="1"/>
        <v>0</v>
      </c>
      <c r="V11" s="33">
        <f>+V12</f>
        <v>0</v>
      </c>
      <c r="W11" s="39" t="e">
        <f t="shared" si="2"/>
        <v>#DIV/0!</v>
      </c>
      <c r="Y11" s="30" t="s">
        <v>48</v>
      </c>
      <c r="Z11" s="33">
        <f>+Z12</f>
        <v>6634.0410739999998</v>
      </c>
      <c r="AA11" s="33">
        <f>+AA12</f>
        <v>0</v>
      </c>
      <c r="AB11" s="42">
        <f t="shared" si="3"/>
        <v>0</v>
      </c>
      <c r="AC11" s="33">
        <f>+AC12</f>
        <v>0</v>
      </c>
      <c r="AD11" s="39" t="e">
        <f t="shared" si="4"/>
        <v>#DIV/0!</v>
      </c>
    </row>
    <row r="12" spans="12:30" ht="72" hidden="1" x14ac:dyDescent="0.25">
      <c r="L12" s="31" t="s">
        <v>49</v>
      </c>
      <c r="M12" s="35">
        <f>+MARZO!J22/1000000</f>
        <v>5922.8548499999997</v>
      </c>
      <c r="N12" s="35">
        <v>7893</v>
      </c>
      <c r="O12" s="35">
        <f t="shared" si="5"/>
        <v>-1970.1451500000003</v>
      </c>
      <c r="P12" s="36">
        <f t="shared" si="0"/>
        <v>-0.24960663245914105</v>
      </c>
      <c r="R12" s="31" t="s">
        <v>49</v>
      </c>
      <c r="S12" s="35">
        <v>6634.0410739999998</v>
      </c>
      <c r="T12" s="35">
        <f>+MARZO!L22/1000000</f>
        <v>0</v>
      </c>
      <c r="U12" s="43">
        <f t="shared" si="1"/>
        <v>0</v>
      </c>
      <c r="V12" s="35">
        <f>+MARZO!M22/1000000</f>
        <v>0</v>
      </c>
      <c r="W12" s="40" t="e">
        <f t="shared" si="2"/>
        <v>#DIV/0!</v>
      </c>
      <c r="Y12" s="31" t="s">
        <v>49</v>
      </c>
      <c r="Z12" s="35">
        <v>6634.0410739999998</v>
      </c>
      <c r="AA12" s="35">
        <f>+MARZO!S22/1000000</f>
        <v>0</v>
      </c>
      <c r="AB12" s="43">
        <f t="shared" si="3"/>
        <v>0</v>
      </c>
      <c r="AC12" s="35">
        <f>+MARZO!T22/1000000</f>
        <v>0</v>
      </c>
      <c r="AD12" s="40" t="e">
        <f t="shared" si="4"/>
        <v>#DIV/0!</v>
      </c>
    </row>
    <row r="13" spans="12:30" x14ac:dyDescent="0.25">
      <c r="L13" s="32" t="s">
        <v>0</v>
      </c>
      <c r="M13" s="37">
        <f>+M6+M11</f>
        <v>181630.60485</v>
      </c>
      <c r="N13" s="37">
        <f>+N6+N11</f>
        <v>195628</v>
      </c>
      <c r="O13" s="37">
        <f>+O6+O11</f>
        <v>-13997.395150000008</v>
      </c>
      <c r="P13" s="38">
        <f t="shared" si="0"/>
        <v>-7.1551082411515768E-2</v>
      </c>
      <c r="R13" s="32" t="s">
        <v>0</v>
      </c>
      <c r="S13" s="37">
        <f>+S6+S11</f>
        <v>182341.79107400001</v>
      </c>
      <c r="T13" s="37">
        <f>+T6+T11</f>
        <v>148350.0742304</v>
      </c>
      <c r="U13" s="44">
        <f t="shared" si="1"/>
        <v>0.81358241221945049</v>
      </c>
      <c r="V13" s="37">
        <f>+V6+V11</f>
        <v>138146.70834648999</v>
      </c>
      <c r="W13" s="41">
        <f t="shared" si="2"/>
        <v>0.93122102609761193</v>
      </c>
      <c r="Y13" s="32" t="s">
        <v>0</v>
      </c>
      <c r="Z13" s="37">
        <f>+Z6+Z11</f>
        <v>182341.79107400001</v>
      </c>
      <c r="AA13" s="37">
        <f>+AA6+AA11</f>
        <v>139205</v>
      </c>
      <c r="AB13" s="44">
        <f t="shared" si="3"/>
        <v>0.76342893847909088</v>
      </c>
      <c r="AC13" s="37">
        <f>+AC6+AC11</f>
        <v>134873</v>
      </c>
      <c r="AD13" s="41">
        <f t="shared" si="4"/>
        <v>0.96888042814554076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2019-05-03T16:52:56Z</dcterms:modified>
</cp:coreProperties>
</file>